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alekseevka\Desktop\"/>
    </mc:Choice>
  </mc:AlternateContent>
  <bookViews>
    <workbookView xWindow="0" yWindow="0" windowWidth="25140" windowHeight="11880"/>
  </bookViews>
  <sheets>
    <sheet name="Лист1" sheetId="1" r:id="rId1"/>
    <sheet name="Лист2" sheetId="2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9" i="2" l="1"/>
  <c r="N28" i="2" l="1"/>
  <c r="N27" i="2"/>
  <c r="N26" i="2"/>
  <c r="M24" i="2" l="1"/>
  <c r="K18" i="1" l="1"/>
  <c r="K20" i="1"/>
  <c r="K21" i="1"/>
  <c r="K24" i="1"/>
  <c r="Q10" i="2"/>
  <c r="Q12" i="2"/>
  <c r="Q13" i="2"/>
  <c r="Q16" i="2"/>
  <c r="I18" i="1" l="1"/>
  <c r="I20" i="1"/>
  <c r="I21" i="1"/>
  <c r="I24" i="1"/>
  <c r="H24" i="1"/>
  <c r="H21" i="1"/>
  <c r="H20" i="1"/>
  <c r="H18" i="1"/>
  <c r="G24" i="1"/>
  <c r="N16" i="2" l="1"/>
  <c r="O16" i="2"/>
  <c r="M15" i="2"/>
  <c r="Q15" i="2" s="1"/>
  <c r="K23" i="1" s="1"/>
  <c r="M14" i="2"/>
  <c r="Q14" i="2" s="1"/>
  <c r="K22" i="1" s="1"/>
  <c r="N15" i="2" l="1"/>
  <c r="H23" i="1" s="1"/>
  <c r="G23" i="1"/>
  <c r="O14" i="2"/>
  <c r="I22" i="1" s="1"/>
  <c r="G22" i="1"/>
  <c r="N14" i="2"/>
  <c r="H22" i="1" s="1"/>
  <c r="O15" i="2"/>
  <c r="I23" i="1" s="1"/>
  <c r="G21" i="1"/>
  <c r="G20" i="1"/>
  <c r="G18" i="1"/>
  <c r="N12" i="2" l="1"/>
  <c r="O12" i="2"/>
  <c r="N13" i="2"/>
  <c r="O13" i="2"/>
  <c r="M11" i="2"/>
  <c r="N10" i="2"/>
  <c r="O10" i="2"/>
  <c r="M9" i="2"/>
  <c r="M8" i="2"/>
  <c r="G11" i="2"/>
  <c r="H11" i="2" s="1"/>
  <c r="I11" i="2" s="1"/>
  <c r="P4" i="2" s="1"/>
  <c r="P14" i="2" l="1"/>
  <c r="J14" i="1"/>
  <c r="N8" i="2"/>
  <c r="H16" i="1" s="1"/>
  <c r="Q8" i="2"/>
  <c r="K16" i="1" s="1"/>
  <c r="O9" i="2"/>
  <c r="I17" i="1" s="1"/>
  <c r="Q9" i="2"/>
  <c r="K17" i="1" s="1"/>
  <c r="G19" i="1"/>
  <c r="Q11" i="2"/>
  <c r="K19" i="1" s="1"/>
  <c r="G17" i="1"/>
  <c r="N9" i="2"/>
  <c r="H17" i="1" s="1"/>
  <c r="O11" i="2"/>
  <c r="I19" i="1" s="1"/>
  <c r="N11" i="2"/>
  <c r="H19" i="1" s="1"/>
  <c r="O8" i="2"/>
  <c r="I16" i="1" s="1"/>
  <c r="G16" i="1"/>
  <c r="H9" i="2"/>
  <c r="G7" i="2" s="1"/>
  <c r="M4" i="2" s="1"/>
  <c r="Q4" i="2" s="1"/>
  <c r="K14" i="1" s="1"/>
  <c r="J22" i="1" l="1"/>
  <c r="L22" i="1" s="1"/>
  <c r="P9" i="2"/>
  <c r="P10" i="2" s="1"/>
  <c r="J18" i="1" s="1"/>
  <c r="L18" i="1" s="1"/>
  <c r="P15" i="2"/>
  <c r="J23" i="1" s="1"/>
  <c r="L23" i="1" s="1"/>
  <c r="L14" i="1"/>
  <c r="P8" i="2"/>
  <c r="G14" i="1"/>
  <c r="O4" i="2"/>
  <c r="I14" i="1" s="1"/>
  <c r="N4" i="2"/>
  <c r="H14" i="1" s="1"/>
  <c r="P11" i="2" l="1"/>
  <c r="J19" i="1" s="1"/>
  <c r="L19" i="1" s="1"/>
  <c r="J17" i="1"/>
  <c r="L17" i="1" s="1"/>
  <c r="P16" i="2"/>
  <c r="J24" i="1" s="1"/>
  <c r="L24" i="1" s="1"/>
  <c r="P12" i="2"/>
  <c r="J20" i="1" s="1"/>
  <c r="L20" i="1" s="1"/>
  <c r="J16" i="1"/>
  <c r="L16" i="1" s="1"/>
  <c r="P13" i="2"/>
  <c r="J21" i="1" s="1"/>
  <c r="L21" i="1" s="1"/>
</calcChain>
</file>

<file path=xl/sharedStrings.xml><?xml version="1.0" encoding="utf-8"?>
<sst xmlns="http://schemas.openxmlformats.org/spreadsheetml/2006/main" count="2752" uniqueCount="1222">
  <si>
    <t>Способ монтажа</t>
  </si>
  <si>
    <t>В 19" стойку</t>
  </si>
  <si>
    <t>Настенный</t>
  </si>
  <si>
    <t>Тип волокна</t>
  </si>
  <si>
    <t>Одномодовое (OS2) 9/125</t>
  </si>
  <si>
    <t>Многомодовое (OM2) 50/125</t>
  </si>
  <si>
    <t>Адаптеры</t>
  </si>
  <si>
    <t>LC</t>
  </si>
  <si>
    <t>SC simplex</t>
  </si>
  <si>
    <t>SC duplex</t>
  </si>
  <si>
    <t>FC</t>
  </si>
  <si>
    <t>Многомодовое (OM3) 50/125</t>
  </si>
  <si>
    <t>Многомодовое (OM4) 50/125</t>
  </si>
  <si>
    <t>Количество адаптеров:</t>
  </si>
  <si>
    <t>FOBX</t>
  </si>
  <si>
    <t>Конфигуратор оптических кроссов ITK</t>
  </si>
  <si>
    <t>3. Выберите адаптеры для данного кросса</t>
  </si>
  <si>
    <t>4. Введите требуемое количество адаптеров</t>
  </si>
  <si>
    <t>Спецификация</t>
  </si>
  <si>
    <t>Порядок действий:</t>
  </si>
  <si>
    <t>Результат:</t>
  </si>
  <si>
    <t>Ед. изм.</t>
  </si>
  <si>
    <t>Кол-во</t>
  </si>
  <si>
    <t>FOBX24-1U-000</t>
  </si>
  <si>
    <t>ITK 1U Оптический распределительный кросс до 24 портов (без планок, под 8п-3шт)</t>
  </si>
  <si>
    <t>FOBX-P8-SC</t>
  </si>
  <si>
    <t>ITK Панель для 8-ми оптических адаптеров (SC или LC-Duplex в 19" кросс)</t>
  </si>
  <si>
    <t>FOBX-P8-Z</t>
  </si>
  <si>
    <t>ITK Панель заглушка в 19" оптический распределительный кросс</t>
  </si>
  <si>
    <t>FOSK-32</t>
  </si>
  <si>
    <t>ITK Cплайс-кассета на 32 КДЗС</t>
  </si>
  <si>
    <t>FOSK-K</t>
  </si>
  <si>
    <t>ITK Крышка для сплайс-кассеты</t>
  </si>
  <si>
    <t>09</t>
  </si>
  <si>
    <t>50</t>
  </si>
  <si>
    <t>03</t>
  </si>
  <si>
    <t>04</t>
  </si>
  <si>
    <t>-1U-</t>
  </si>
  <si>
    <t>-N-</t>
  </si>
  <si>
    <t>LCUD</t>
  </si>
  <si>
    <t>SCUS</t>
  </si>
  <si>
    <t>SCUD</t>
  </si>
  <si>
    <t>FCUS</t>
  </si>
  <si>
    <t>1. Выберите способ монтажа оптического кросса</t>
  </si>
  <si>
    <t>2. Выберите оптическое волокно которое будет использоваться в этом кроссе</t>
  </si>
  <si>
    <t>FOBX24-1U-8LCUD09</t>
  </si>
  <si>
    <t>Для копирования спецификации, при вставке в свой документ необходимо выбрать параметр вставки, ссылка на пример ниже:</t>
  </si>
  <si>
    <t>12.04 Оптические компоненты СКС</t>
  </si>
  <si>
    <t>12.04.01 Оптические компоненты СКС</t>
  </si>
  <si>
    <t>12.04.01.01 Оптические кроссы 19"</t>
  </si>
  <si>
    <t>шт</t>
  </si>
  <si>
    <t>(пусто)</t>
  </si>
  <si>
    <t>FOBX48-2U-000</t>
  </si>
  <si>
    <t>ITK 2U Оптический распределительный кросс до 48 портов (без планок, под 8п-3шт)</t>
  </si>
  <si>
    <t>FOBX-P8-FX</t>
  </si>
  <si>
    <t>ITK Панель для 8-ми оптических адаптеров (FC или ST в 19" кросс)</t>
  </si>
  <si>
    <t>FOBX-P8-SCDX</t>
  </si>
  <si>
    <t>ITK Панель для 4-ех оптических адаптеров (SC-Duplex в 19" кросс)</t>
  </si>
  <si>
    <t>FOBX-Z-FC</t>
  </si>
  <si>
    <t>ITK Заглушка FC или ST пластик (черный)</t>
  </si>
  <si>
    <t>FOBX-Z-SC</t>
  </si>
  <si>
    <t>ITK Заглушка SC или  LC-Duplex пластик (черный)</t>
  </si>
  <si>
    <t>FOBX-Z-SCDX</t>
  </si>
  <si>
    <t>ITK Заглушка SC duplex пластик (черный)</t>
  </si>
  <si>
    <t>FOKDZS-40</t>
  </si>
  <si>
    <t>ITK Комплект для защиты сварки, 40мм</t>
  </si>
  <si>
    <t>FOKDZS-60</t>
  </si>
  <si>
    <t>ITK Комплект для защиты сварки, 60мм</t>
  </si>
  <si>
    <t>12.04.01.03.01.01 Оптические кроссы укомплектованные SC (OS2)</t>
  </si>
  <si>
    <t>FOBX24-1U-12SCUD09</t>
  </si>
  <si>
    <t>ITK 1U кросс укомплектованный: SC (duplex) 12шт;  (OS2)</t>
  </si>
  <si>
    <t>Заказная</t>
  </si>
  <si>
    <t>FOBX24-1U-12SCUS09</t>
  </si>
  <si>
    <t>ITK 1U кросс укомплектованный: SC (Simplex) 12шт;  (OS2)</t>
  </si>
  <si>
    <t>FOBX24-1U-16SCUS09</t>
  </si>
  <si>
    <t>ITK 1U кросс укомплектованный: SC (Simplex) 16шт;  (OS2)</t>
  </si>
  <si>
    <t>FOBX24-1U-20SCUS09</t>
  </si>
  <si>
    <t>ITK 1U кросс укомплектованный: SC (Simplex) 20шт;  (OS2)</t>
  </si>
  <si>
    <t>FOBX24-1U-24SCUS09</t>
  </si>
  <si>
    <t>ITK 1U кросс укомплектованный: SC (Simplex) 24шт;  (OS2)</t>
  </si>
  <si>
    <t>FOBX24-1U-4SCUD09</t>
  </si>
  <si>
    <t>ITK 1U кросс укомплектованный: SC (duplex) 4шт;  (OS2)</t>
  </si>
  <si>
    <t>FOBX24-1U-4SCUS09</t>
  </si>
  <si>
    <t>ITK 1U кросс укомплектованный: SC (Simplex) 4шт;  (OS2)</t>
  </si>
  <si>
    <t>FOBX24-1U-6SCUS09</t>
  </si>
  <si>
    <t>ITK 1U кросс укомплектованный: SC (Simplex) 6шт;  (OS2)</t>
  </si>
  <si>
    <t>FOBX24-1U-8SCUD09</t>
  </si>
  <si>
    <t>ITK 1U кросс укомплектованный: SC (duplex) 8шт;  (OS2)</t>
  </si>
  <si>
    <t>FOBX24-1U-8SCUS09</t>
  </si>
  <si>
    <t>ITK 1U кросс укомплектованный: SC (Simplex) 8шт;  (OS2)</t>
  </si>
  <si>
    <t>12.04.01.03.01.02 Оптические кроссы укомплектованные LC (OS2)</t>
  </si>
  <si>
    <t>FOBX24-1U-12LCUD09</t>
  </si>
  <si>
    <t>ITK 1U кросс укомплектованный: LC (duplex) 12шт;  (OS2)</t>
  </si>
  <si>
    <t>FOBX24-1U-16LCUD09</t>
  </si>
  <si>
    <t>ITK 1U кросс укомплектованный: LC (duplex) 16шт;  (OS2)</t>
  </si>
  <si>
    <t>FOBX24-1U-20LCUD09</t>
  </si>
  <si>
    <t>ITK 1U кросс укомплектованный: LC (duplex) 20шт;  (OS2)</t>
  </si>
  <si>
    <t>FOBX24-1U-24LCUD09</t>
  </si>
  <si>
    <t>ITK 1U кросс укомплектованный: LC (duplex) 24шт;  (OS2)</t>
  </si>
  <si>
    <t>FOBX24-1U-4LCUD09</t>
  </si>
  <si>
    <t>ITK 1U кросс укомплектованный: LC (duplex) 4шт;  (OS2)</t>
  </si>
  <si>
    <t>FOBX24-1U-6LCUD09</t>
  </si>
  <si>
    <t>ITK 1U кросс укомплектованный: LC (duplex) 6шт;  (OS2)</t>
  </si>
  <si>
    <t>ITK 1U кросс укомплектованный: LC (duplex) 8шт;  (OS2)</t>
  </si>
  <si>
    <t>12.04.01.03.01.03 Оптические кроссы укомплектованные FC (OS2)</t>
  </si>
  <si>
    <t>FOBX32-1U-32FCAS09</t>
  </si>
  <si>
    <t>ITK 1U кросс укомплектованный: FC/A 32шт;  (OS2)</t>
  </si>
  <si>
    <t>12.04.01.03.02.01 Оптические кроссы укомплектованные SC (OM2)</t>
  </si>
  <si>
    <t>FOBX24-1U-12SCUD50</t>
  </si>
  <si>
    <t>ITK 1U кросс укомплектованный: SC (duplex) 12шт;  (OM2)</t>
  </si>
  <si>
    <t>FOBX24-1U-12SCUS50</t>
  </si>
  <si>
    <t>ITK 1U кросс укомплектованный: SC (Simplex) 12шт;  (OM2)</t>
  </si>
  <si>
    <t>FOBX24-1U-16SCUS50</t>
  </si>
  <si>
    <t>ITK 1U кросс укомплектованный: SC (Simplex) 16шт;  (OM2)</t>
  </si>
  <si>
    <t>FOBX24-1U-20SCUS50</t>
  </si>
  <si>
    <t>ITK 1U кросс укомплектованный: SC (Simplex) 20шт;  (OM2)</t>
  </si>
  <si>
    <t>FOBX24-1U-24SCUS50</t>
  </si>
  <si>
    <t>ITK 1U кросс укомплектованный: SC (Simplex) 24шт;  (OM2)</t>
  </si>
  <si>
    <t>FOBX24-1U-4SCUD50</t>
  </si>
  <si>
    <t>ITK 1U кросс укомплектованный: SC (duplex) 4шт;  (OM2)</t>
  </si>
  <si>
    <t>FOBX24-1U-4SCUS50</t>
  </si>
  <si>
    <t>ITK 1U кросс укомплектованный: SC (Simplex) 4шт;  (OM2)</t>
  </si>
  <si>
    <t>FOBX24-1U-6SCUS50</t>
  </si>
  <si>
    <t>ITK 1U кросс укомплектованный: SC (Simplex) 6шт;  (OM2)</t>
  </si>
  <si>
    <t>FOBX24-1U-8SCUD50</t>
  </si>
  <si>
    <t>ITK 1U кросс укомплектованный: SC (duplex) 8шт;  (OM2)</t>
  </si>
  <si>
    <t>FOBX24-1U-8SCUS50</t>
  </si>
  <si>
    <t>ITK 1U кросс укомплектованный: SC (Simplex) 8шт;  (OM2)</t>
  </si>
  <si>
    <t>12.04.01.03.02.02 Оптические кроссы укомплектованные LC (OM2)</t>
  </si>
  <si>
    <t>FOBX24-1U-12LCUD50</t>
  </si>
  <si>
    <t>ITK 1U кросс укомплектованный: LC (duplex) 12шт;  (OM2)</t>
  </si>
  <si>
    <t>FOBX24-1U-16LCUD50</t>
  </si>
  <si>
    <t>ITK 1U кросс укомплектованный: LC (duplex) 16шт;  (OM2)</t>
  </si>
  <si>
    <t>FOBX24-1U-20LCUD50</t>
  </si>
  <si>
    <t>ITK 1U кросс укомплектованный: LC (duplex) 20шт;  (OM2)</t>
  </si>
  <si>
    <t>FOBX24-1U-24LCUD50</t>
  </si>
  <si>
    <t>ITK 1U кросс укомплектованный: LC (duplex) 24шт;  (OM2)</t>
  </si>
  <si>
    <t>FOBX24-1U-4LCUD50</t>
  </si>
  <si>
    <t>ITK 1U кросс укомплектованный: LC (duplex) 4шт;  (OM2)</t>
  </si>
  <si>
    <t>FOBX24-1U-6LCUD50</t>
  </si>
  <si>
    <t>ITK 1U кросс укомплектованный: LC (duplex) 6шт;  (OM2)</t>
  </si>
  <si>
    <t>FOBX24-1U-8LCUD50</t>
  </si>
  <si>
    <t>ITK 1U кросс укомплектованный: LC (duplex) 8шт;  (OM2)</t>
  </si>
  <si>
    <t>12.04.01.03.03.01 Оптические кроссы укомплектованные SC (OM3)</t>
  </si>
  <si>
    <t>FOBX24-1U-12SCUD03</t>
  </si>
  <si>
    <t>ITK 1U кросс укомплектованный: SC (duplex) 12шт;  (OM3)</t>
  </si>
  <si>
    <t>FOBX24-1U-12SCUS03</t>
  </si>
  <si>
    <t>ITK 1U кросс укомплектованный: SC (Simplex) 12шт;  (OM3)</t>
  </si>
  <si>
    <t>FOBX24-1U-16SCUS03</t>
  </si>
  <si>
    <t>ITK 1U кросс укомплектованный: SC (Simplex) 16шт;  (OM3)</t>
  </si>
  <si>
    <t>FOBX24-1U-20SCUS03</t>
  </si>
  <si>
    <t>ITK 1U кросс укомплектованный: SC (Simplex) 20шт;  (OM3)</t>
  </si>
  <si>
    <t>FOBX24-1U-24SCUS03</t>
  </si>
  <si>
    <t>ITK 1U кросс укомплектованный: SC (Simplex) 24шт;  (OM3)</t>
  </si>
  <si>
    <t>FOBX24-1U-4SCUD03</t>
  </si>
  <si>
    <t>ITK 1U кросс укомплектованный: SC (duplex) 4шт;  (OM3)</t>
  </si>
  <si>
    <t>FOBX24-1U-4SCUS03</t>
  </si>
  <si>
    <t>ITK 1U кросс укомплектованный: SC (Simplex) 4шт;  (OM3)</t>
  </si>
  <si>
    <t>FOBX24-1U-6SCUS03</t>
  </si>
  <si>
    <t>ITK 1U кросс укомплектованный: SC (Simplex) 6шт;  (OM3)</t>
  </si>
  <si>
    <t>FOBX24-1U-8SCUD03</t>
  </si>
  <si>
    <t>ITK 1U кросс укомплектованный: SC (duplex) 8шт;  (OM3)</t>
  </si>
  <si>
    <t>FOBX24-1U-8SCUS03</t>
  </si>
  <si>
    <t>ITK 1U кросс укомплектованный: SC (Simplex) 8шт;  (OM3)</t>
  </si>
  <si>
    <t>12.04.01.03.03.02 Оптические кроссы укомплектованные LC (OM3)</t>
  </si>
  <si>
    <t>FOBX24-1U-12LCUD03</t>
  </si>
  <si>
    <t>ITK 1U кросс укомплектованный: LC (duplex) 12шт;  (OM3)</t>
  </si>
  <si>
    <t>FOBX24-1U-16LCUD03</t>
  </si>
  <si>
    <t>ITK 1U кросс укомплектованный: LC (duplex) 16шт;  (OM3)</t>
  </si>
  <si>
    <t>FOBX24-1U-20LCUD03</t>
  </si>
  <si>
    <t>ITK 1U кросс укомплектованный: LC (duplex) 20шт;  (OM3)</t>
  </si>
  <si>
    <t>FOBX24-1U-24LCUD03</t>
  </si>
  <si>
    <t>ITK 1U кросс укомплектованный: LC (duplex) 24шт;  (OM3)</t>
  </si>
  <si>
    <t>FOBX24-1U-4LCUD03</t>
  </si>
  <si>
    <t>ITK 1U кросс укомплектованный: LC (duplex) 4шт;  (OM3)</t>
  </si>
  <si>
    <t>FOBX24-1U-6LCUD03</t>
  </si>
  <si>
    <t>ITK 1U кросс укомплектованный: LC (duplex) 6шт;  (OM3)</t>
  </si>
  <si>
    <t>FOBX24-1U-8LCUD03</t>
  </si>
  <si>
    <t>ITK 1U кросс укомплектованный: LC (duplex) 8шт;  (OM3)</t>
  </si>
  <si>
    <t>12.04.01.03.04.01 Оптические кроссы укомплектованные SC (OM4)</t>
  </si>
  <si>
    <t>FOBX24-1U-12SCUD04</t>
  </si>
  <si>
    <t>ITK 1U кросс укомплектованный: SC (duplex) 12шт;  (OM4)</t>
  </si>
  <si>
    <t>FOBX24-1U-12SCUS04</t>
  </si>
  <si>
    <t>ITK 1U кросс укомплектованный: SC (Simplex) 12шт;  (OM4)</t>
  </si>
  <si>
    <t>FOBX24-1U-16SCUS04</t>
  </si>
  <si>
    <t>ITK 1U кросс укомплектованный: SC (Simplex) 16шт;  (OM4)</t>
  </si>
  <si>
    <t>FOBX24-1U-20SCUS04</t>
  </si>
  <si>
    <t>ITK 1U кросс укомплектованный: SC (Simplex) 20шт;  (OM4)</t>
  </si>
  <si>
    <t>FOBX24-1U-24SCUS04</t>
  </si>
  <si>
    <t>ITK 1U кросс укомплектованный: SC (Simplex) 24шт;  (OM4)</t>
  </si>
  <si>
    <t>FOBX24-1U-4SCUD04</t>
  </si>
  <si>
    <t>ITK 1U кросс укомплектованный: SC (duplex) 4шт;  (OM4)</t>
  </si>
  <si>
    <t>FOBX24-1U-4SCUS04</t>
  </si>
  <si>
    <t>ITK 1U кросс укомплектованный: SC (Simplex) 4шт;  (OM4)</t>
  </si>
  <si>
    <t>FOBX24-1U-6SCUS04</t>
  </si>
  <si>
    <t>ITK 1U кросс укомплектованный: SC (Simplex) 6шт;  (OM4)</t>
  </si>
  <si>
    <t>FOBX24-1U-8SCUD04</t>
  </si>
  <si>
    <t>ITK 1U кросс укомплектованный: SC (duplex) 8шт;  (OM4)</t>
  </si>
  <si>
    <t>FOBX24-1U-8SCUS04</t>
  </si>
  <si>
    <t>ITK 1U кросс укомплектованный: SC (Simplex) 8шт;  (OM4)</t>
  </si>
  <si>
    <t>12.04.01.03.04.02 Оптические кроссы укомплектованные LC (OM4)</t>
  </si>
  <si>
    <t>FOBX24-1U-12LCUD04</t>
  </si>
  <si>
    <t>ITK 1U кросс укомплектованный: LC (duplex) 12шт;  (OM4)</t>
  </si>
  <si>
    <t>FOBX24-1U-16LCUD04</t>
  </si>
  <si>
    <t>ITK 1U кросс укомплектованный: LC (duplex) 16шт;  (OM4)</t>
  </si>
  <si>
    <t>FOBX24-1U-20LCUD04</t>
  </si>
  <si>
    <t>ITK 1U кросс укомплектованный: LC (duplex) 20шт;  (OM4)</t>
  </si>
  <si>
    <t>FOBX24-1U-24LCUD04</t>
  </si>
  <si>
    <t>ITK 1U кросс укомплектованный: LC (duplex) 24шт;  (OM4)</t>
  </si>
  <si>
    <t>FOBX24-1U-4LCUD04</t>
  </si>
  <si>
    <t>ITK 1U кросс укомплектованный: LC (duplex) 4шт;  (OM4)</t>
  </si>
  <si>
    <t>FOBX24-1U-6LCUD04</t>
  </si>
  <si>
    <t>ITK 1U кросс укомплектованный: LC (duplex) 6шт;  (OM4)</t>
  </si>
  <si>
    <t>FOBX24-1U-8LCUD04</t>
  </si>
  <si>
    <t>ITK 1U кросс укомплектованный: LC (duplex) 8шт;  (OM4)</t>
  </si>
  <si>
    <t>12.04.01.04.01.01 Оптические настенные кроссы укомплектованные SC (OS2)</t>
  </si>
  <si>
    <t>FOBX16-N-12SCUS09</t>
  </si>
  <si>
    <t>ITK кросс наст. укомплектованный: SC (Simplex) 12шт;  (OS2)</t>
  </si>
  <si>
    <t>FOBX16-N-16SCUS09</t>
  </si>
  <si>
    <t>ITK кросс наст. укомплектованный: SC (Simplex) 16шт;  (OS2)</t>
  </si>
  <si>
    <t>FOBX16-N-8SCUD09</t>
  </si>
  <si>
    <t>ITK кросс наст. укомплектованный: SC (duplex) 8шт;  (OS2)</t>
  </si>
  <si>
    <t>FOBX24-N-12SCUD09</t>
  </si>
  <si>
    <t>ITK кросс наст. укомплектованный: SC (duplex) 12шт;  (OS2)</t>
  </si>
  <si>
    <t>FOBX24-N-20SCUS09</t>
  </si>
  <si>
    <t>ITK кросс наст. укомплектованный: SC (Simplex) 20шт;  (OS2)</t>
  </si>
  <si>
    <t>FOBX24-N-24SCUS09</t>
  </si>
  <si>
    <t>ITK кросс наст. укомплектованный: SC (Simplex) 24шт;  (OS2)</t>
  </si>
  <si>
    <t>FOBX8-N-4SCUD09</t>
  </si>
  <si>
    <t>ITK кросс наст. укомплектованный: SC (duplex) 4шт;  (OS2)</t>
  </si>
  <si>
    <t>FOBX8-N-4SCUS09</t>
  </si>
  <si>
    <t>ITK кросс наст. укомплектованный: SC (Simplex) 4шт;  (OS2)</t>
  </si>
  <si>
    <t>FOBX8-N-8SCUS09</t>
  </si>
  <si>
    <t>ITK кросс наст. укомплектованный: SC (Simplex) 8шт;  (OS2)</t>
  </si>
  <si>
    <t>12.04.01.04.01.02 Оптические настенные кроссы укомплектованные LC (OS2)</t>
  </si>
  <si>
    <t>FOBX16-N-12LCUD09</t>
  </si>
  <si>
    <t>ITK кросс наст. укомплектованный: LC (duplex) 12шт;  (OS2)</t>
  </si>
  <si>
    <t>FOBX16-N-16LCUD09</t>
  </si>
  <si>
    <t>ITK кросс наст. укомплектованный: LC (duplex) 16шт;  (OS2)</t>
  </si>
  <si>
    <t>FOBX24-N-20LCUD09</t>
  </si>
  <si>
    <t>ITK кросс наст. укомплектованный: LC (duplex) 20шт;  (OS2)</t>
  </si>
  <si>
    <t>FOBX24-N-24LCUD09</t>
  </si>
  <si>
    <t>ITK кросс наст. укомплектованный: LC (duplex) 24шт;  (OS2)</t>
  </si>
  <si>
    <t>FOBX8-N-4LCUD09</t>
  </si>
  <si>
    <t>ITK кросс наст. укомплектованный: LC (duplex) 4шт;  (OS2)</t>
  </si>
  <si>
    <t>FOBX8-N-8LCUD09</t>
  </si>
  <si>
    <t>ITK кросс наст. укомплектованный: LC (duplex) 8шт;  (OS2)</t>
  </si>
  <si>
    <t>12.04.01.04.02.01 Оптические настенные кроссы укомплектованные SC (OM2)</t>
  </si>
  <si>
    <t>FOBX16-N-12SCUS50</t>
  </si>
  <si>
    <t>ITK кросс наст. укомплектованный: SC (Simplex) 12шт;  (OM2)</t>
  </si>
  <si>
    <t>FOBX16-N-16SCUS50</t>
  </si>
  <si>
    <t>ITK кросс наст. укомплектованный: SC (Simplex) 16шт;  (OM2)</t>
  </si>
  <si>
    <t>FOBX16-N-8SCUD50</t>
  </si>
  <si>
    <t>ITK кросс наст. укомплектованный: SC (duplex) 8шт;  (OM2)</t>
  </si>
  <si>
    <t>FOBX24-N-12SCUD50</t>
  </si>
  <si>
    <t>ITK кросс наст. укомплектованный: SC (duplex) 12шт;  (OM2)</t>
  </si>
  <si>
    <t>FOBX24-N-20SCUS50</t>
  </si>
  <si>
    <t>ITK кросс наст. укомплектованный: SC (Simplex) 20шт;  (OM2)</t>
  </si>
  <si>
    <t>FOBX24-N-24SCUS50</t>
  </si>
  <si>
    <t>ITK кросс наст. укомплектованный: SC (Simplex) 24шт;  (OM2)</t>
  </si>
  <si>
    <t>FOBX8-N-4SCUD50</t>
  </si>
  <si>
    <t>ITK кросс наст. укомплектованный: SC (duplex) 4шт;  (OM2)</t>
  </si>
  <si>
    <t>FOBX8-N-4SCUS50</t>
  </si>
  <si>
    <t>ITK кросс наст. укомплектованный: SC (Simplex) 4шт;  (OM2)</t>
  </si>
  <si>
    <t>FOBX8-N-8SCUS50</t>
  </si>
  <si>
    <t>ITK кросс наст. укомплектованный: SC (Simplex) 8шт;  (OM2)</t>
  </si>
  <si>
    <t>12.04.01.04.02.02 Оптические настенные кроссы укомплектованные LC (OM2)</t>
  </si>
  <si>
    <t>FOBX16-N-12LCUD50</t>
  </si>
  <si>
    <t>ITK кросс наст. укомплектованный: LC (duplex) 12шт;  (OM2)</t>
  </si>
  <si>
    <t>FOBX16-N-16LCUD50</t>
  </si>
  <si>
    <t>ITK кросс наст. укомплектованный: LC (duplex) 16шт;  (OM2)</t>
  </si>
  <si>
    <t>FOBX24-N-20LCUD50</t>
  </si>
  <si>
    <t>ITK кросс наст. укомплектованный: LC (duplex) 20шт;  (OM2)</t>
  </si>
  <si>
    <t>FOBX24-N-24LCUD50</t>
  </si>
  <si>
    <t>ITK кросс наст. укомплектованный: LC (duplex) 24шт;  (OM2)</t>
  </si>
  <si>
    <t>FOBX8-N-4LCUD50</t>
  </si>
  <si>
    <t>ITK кросс наст. укомплектованный: LC (duplex) 4шт;  (OM2)</t>
  </si>
  <si>
    <t>FOBX8-N-8LCUD50</t>
  </si>
  <si>
    <t>ITK кросс наст. укомплектованный: LC (duplex) 8шт;  (OM2)</t>
  </si>
  <si>
    <t>12.04.01.04.03.01 Оптические настенные кроссы укомплектованные SC (OM3)</t>
  </si>
  <si>
    <t>FOBX16-N-12SCUS03</t>
  </si>
  <si>
    <t>ITK кросс наст. укомплектованный: SC (Simplex) 12шт;  (OM3)</t>
  </si>
  <si>
    <t>FOBX16-N-16SCUS03</t>
  </si>
  <si>
    <t>ITK кросс наст. укомплектованный: SC (Simplex) 16шт;  (OM3)</t>
  </si>
  <si>
    <t>FOBX16-N-8SCUD03</t>
  </si>
  <si>
    <t>ITK кросс наст. укомплектованный: SC (duplex) 8шт;  (OM3)</t>
  </si>
  <si>
    <t>FOBX24-N-12SCUD03</t>
  </si>
  <si>
    <t>ITK кросс наст. укомплектованный: SC (duplex) 12шт;  (OM3)</t>
  </si>
  <si>
    <t>FOBX24-N-20SCUS03</t>
  </si>
  <si>
    <t>ITK кросс наст. укомплектованный: SC (Simplex) 20шт;  (OM3)</t>
  </si>
  <si>
    <t>FOBX24-N-24SCUS03</t>
  </si>
  <si>
    <t>ITK кросс наст. укомплектованный: SC (Simplex) 24шт;  (OM3)</t>
  </si>
  <si>
    <t>FOBX8-N-4SCUD03</t>
  </si>
  <si>
    <t>ITK кросс наст. укомплектованный: SC (duplex) 4шт;  (OM3)</t>
  </si>
  <si>
    <t>FOBX8-N-4SCUS03</t>
  </si>
  <si>
    <t>ITK кросс наст. укомплектованный: SC (Simplex) 4шт;  (OM3)</t>
  </si>
  <si>
    <t>FOBX8-N-8SCUS03</t>
  </si>
  <si>
    <t>ITK кросс наст. укомплектованный: SC (Simplex) 8шт;  (OM3)</t>
  </si>
  <si>
    <t>12.04.01.04.03.02 Оптические настенные кроссы укомплектованные LC (OM3)</t>
  </si>
  <si>
    <t>FOBX16-N-12LCUD03</t>
  </si>
  <si>
    <t>ITK кросс наст. укомплектованный: LC (duplex) 12шт;  (OM3)</t>
  </si>
  <si>
    <t>FOBX16-N-16LCUD03</t>
  </si>
  <si>
    <t>ITK кросс наст. укомплектованный: LC (duplex) 16шт;  (OM3)</t>
  </si>
  <si>
    <t>FOBX24-N-20LCUD03</t>
  </si>
  <si>
    <t>ITK кросс наст. укомплектованный: LC (duplex) 20шт;  (OM3)</t>
  </si>
  <si>
    <t>FOBX24-N-24LCUD03</t>
  </si>
  <si>
    <t>ITK кросс наст. укомплектованный: LC (duplex) 24шт;  (OM3)</t>
  </si>
  <si>
    <t>FOBX8-N-4LCUD03</t>
  </si>
  <si>
    <t>ITK кросс наст. укомплектованный: LC (duplex) 4шт;  (OM3)</t>
  </si>
  <si>
    <t>FOBX8-N-8LCUD03</t>
  </si>
  <si>
    <t>ITK кросс наст. укомплектованный: LC (duplex) 8шт;  (OM3)</t>
  </si>
  <si>
    <t>12.04.01.04.04.01 Оптические настенные кроссы укомплектованные SC (OM4)</t>
  </si>
  <si>
    <t>FOBX16-N-12SCUS04</t>
  </si>
  <si>
    <t>ITK кросс наст. укомплектованный: SC (Simplex) 12шт;  (OM4)</t>
  </si>
  <si>
    <t>FOBX16-N-16SCUS04</t>
  </si>
  <si>
    <t>ITK кросс наст. укомплектованный: SC (Simplex) 16шт;  (OM4)</t>
  </si>
  <si>
    <t>FOBX16-N-8SCUD04</t>
  </si>
  <si>
    <t>ITK кросс наст. укомплектованный: SC (duplex) 8шт;  (OM4)</t>
  </si>
  <si>
    <t>FOBX24-N-12SCUD04</t>
  </si>
  <si>
    <t>ITK кросс наст. укомплектованный: SC (duplex) 12шт;  (OM4)</t>
  </si>
  <si>
    <t>FOBX24-N-20SCUS04</t>
  </si>
  <si>
    <t>ITK кросс наст. укомплектованный: SC (Simplex) 20шт;  (OM4)</t>
  </si>
  <si>
    <t>FOBX24-N-24SCUS04</t>
  </si>
  <si>
    <t>ITK кросс наст. укомплектованный: SC (Simplex) 24шт;  (OM4)</t>
  </si>
  <si>
    <t>FOBX8-N-4SCUD04</t>
  </si>
  <si>
    <t>ITK кросс наст. укомплектованный: SC (duplex) 4шт;  (OM4)</t>
  </si>
  <si>
    <t>FOBX8-N-4SCUS04</t>
  </si>
  <si>
    <t>ITK кросс наст. укомплектованный: SC (Simplex) 4шт;  (OM4)</t>
  </si>
  <si>
    <t>FOBX8-N-8SCUS04</t>
  </si>
  <si>
    <t>ITK кросс наст. укомплектованный: SC (Simplex) 8шт;  (OM4)</t>
  </si>
  <si>
    <t>12.04.01.04.04.02 Оптические настенные кроссы укомплектованные LC (OM4)</t>
  </si>
  <si>
    <t>FOBX16-N-12LCUD04</t>
  </si>
  <si>
    <t>ITK кросс наст. укомплектованный: LC (duplex) 12шт;  (OM4)</t>
  </si>
  <si>
    <t>FOBX16-N-16LCUD04</t>
  </si>
  <si>
    <t>ITK кросс наст. укомплектованный: LC (duplex) 16шт;  (OM4)</t>
  </si>
  <si>
    <t>FOBX24-N-20LCUD04</t>
  </si>
  <si>
    <t>ITK кросс наст. укомплектованный: LC (duplex) 20шт;  (OM4)</t>
  </si>
  <si>
    <t>FOBX24-N-24LCUD04</t>
  </si>
  <si>
    <t>ITK кросс наст. укомплектованный: LC (duplex) 24шт;  (OM4)</t>
  </si>
  <si>
    <t>FOBX8-N-4LCUD04</t>
  </si>
  <si>
    <t>ITK кросс наст. укомплектованный: LC (duplex) 4шт;  (OM4)</t>
  </si>
  <si>
    <t>FOBX8-N-8LCUD04</t>
  </si>
  <si>
    <t>ITK кросс наст. укомплектованный: LC (duplex) 8шт;  (OM4)</t>
  </si>
  <si>
    <t>12.04.02.02 Оптические адаптеры</t>
  </si>
  <si>
    <t>FC1-FCUFCU1C-SM</t>
  </si>
  <si>
    <t>ITK Проходной адаптер FC-FC, (SM/MM), UPC, (Simplex)</t>
  </si>
  <si>
    <t>FC1-LCALCA2C-SM</t>
  </si>
  <si>
    <t>ITK Проходной адаптер LC-LC, (SM/MM), APC, (Duplex)</t>
  </si>
  <si>
    <t>FC1-LCALCA4C-SM</t>
  </si>
  <si>
    <t>ITK Проходной адаптер LC-LC, (SM/MM), APC, (Quadro)</t>
  </si>
  <si>
    <t>FC1-LCULCU2C-SM</t>
  </si>
  <si>
    <t>ITK Проходной адаптер LC-LC, (SM/MM), UPC, (Duplex)</t>
  </si>
  <si>
    <t>FC1-LCULCU4C-SM</t>
  </si>
  <si>
    <t>ITK Проходной адаптер LC-LC, (SM/MM), UPC, (Quadro)</t>
  </si>
  <si>
    <t>FC1-SCASCA1C-SM</t>
  </si>
  <si>
    <t>ITK Проходной адаптер SC-SC, (SM/MM), APC, (Simplex)</t>
  </si>
  <si>
    <t>FC1-SCASCA2C-SM</t>
  </si>
  <si>
    <t>ITK Проходной адаптер SC-SC, (SM/MM), APC, (Duplex)</t>
  </si>
  <si>
    <t>FC1-SCUSCU1C-SM</t>
  </si>
  <si>
    <t>ITK Проходной адаптер SC-SC, (SM/MM), UPC, (Simplex)</t>
  </si>
  <si>
    <t>FC1-SCUSCU2C-SM</t>
  </si>
  <si>
    <t>ITK Проходной адаптер SC-SC, (SM/MM), UPC, (Duplex)</t>
  </si>
  <si>
    <t>FC1-STUSTU1C-SM</t>
  </si>
  <si>
    <t>ITK Проходной адаптер ST-ST, (SM/MM), UPC, (Simplex)</t>
  </si>
  <si>
    <t>12.04.03.01 Оптический монтажный шнур (Пигтеил) одномод.(SM)</t>
  </si>
  <si>
    <t>FPT09-FCU-C1L-1M5</t>
  </si>
  <si>
    <t>ITK Оптический пигтеил, (SM), 9/125 (OS2), FC/UPC, LSZH, 1,5м</t>
  </si>
  <si>
    <t>Коробка/Бокс</t>
  </si>
  <si>
    <t>FPT09-LCU-C1L-1M5</t>
  </si>
  <si>
    <t>ITK Оптический пигтеил, (SM), 9/125 (OS2), LC/UPC, LSZH, 1,5м</t>
  </si>
  <si>
    <t>FPT09-SCA-C1L-1M5</t>
  </si>
  <si>
    <t>ITK Оптический пигтеил,(SM), 9/125 (OS2), SC/APC, LSZH, 1,5м</t>
  </si>
  <si>
    <t>FPT09-SCU-C1L-1M5</t>
  </si>
  <si>
    <t>ITK Оптический пигтеил, (SM), 9/125 (OS2), SC/UPC, LSZH, 1,5м</t>
  </si>
  <si>
    <t>FPT09-STU-C1L-1M5</t>
  </si>
  <si>
    <t>ITK Оптический пигтеил, (SM), 9/125 (OS2), ST/UPC, LSZH, 1,5м</t>
  </si>
  <si>
    <t>12.04.03.02 Оптический монтажный шнур (Пигтеил) многомод.(MM)</t>
  </si>
  <si>
    <t>FPT5003-FCU-C1L-1M5</t>
  </si>
  <si>
    <t>ITK Оптический пигтеил, (MM), 50/125 (OM3), FC/UPC, LSZH, 1,5м</t>
  </si>
  <si>
    <t>FPT5003-LCU-C1L-1M5</t>
  </si>
  <si>
    <t>ITK Оптический пигтеил, (MM), 50/125 (OM3), LC/UPC, LSZH, 1,5м</t>
  </si>
  <si>
    <t>FPT5003-SCU-C1L-1M5</t>
  </si>
  <si>
    <t>ITK Оптический пигтеил, (MM), 50/125 (OM3), SC/UPC, LSZH, 1,5м</t>
  </si>
  <si>
    <t>FPT5004-FCU-C1L-1M5</t>
  </si>
  <si>
    <t>ITK Оптический пигтеил, (MM), 50/125 (OM4), FC/UPC, LSZH, 1,5м</t>
  </si>
  <si>
    <t>FPT5004-LCU-C1L-1M5</t>
  </si>
  <si>
    <t>ITK Оптический пигтеил, (MM), 50/125 (OM4), LC/UPC, LSZH, 1,5м</t>
  </si>
  <si>
    <t>FPT5004-SCU-C1L-1M5</t>
  </si>
  <si>
    <t>ITK Оптический пигтеил, (MM), 50/125 (OM4), SC/UPC, LSZH, 1,5м</t>
  </si>
  <si>
    <t>FPT50-FCU-C1L-1M5</t>
  </si>
  <si>
    <t>ITK Оптический пигтеил, (MM), 50/125 (OM2), FC/UPC, LSZH, 1,5м</t>
  </si>
  <si>
    <t>FPT50-LCU-C1L-1M5</t>
  </si>
  <si>
    <t>ITK Оптический пигтеил, (MM), 50/125 (OM2), LC/UPC, LSZH, 1,5м</t>
  </si>
  <si>
    <t>FPT50-SCU-C1L-1M5</t>
  </si>
  <si>
    <t>ITK Оптический пигтеил, (MM), 50/125 (OM2), SC/UPC, LSZH, 1,5м</t>
  </si>
  <si>
    <t>12.04.03.03.01 ITK Оптический (патч-корд), SM, (OS2), FC-FC</t>
  </si>
  <si>
    <t>FPC09-FCU-FCU-C1L-100M</t>
  </si>
  <si>
    <t>ITK Оптический патч-корд, SM, 9/125 (OS2), FC/UPC-FC/UPC,(simplex),100м</t>
  </si>
  <si>
    <t>FPC09-FCU-FCU-C1L-10M</t>
  </si>
  <si>
    <t>ITK Оптический патч-корд, SM, 9/125 (OS2), FC/UPC-FC/UPC,(simplex),10м</t>
  </si>
  <si>
    <t>FPC09-FCU-FCU-C1L-15M</t>
  </si>
  <si>
    <t>ITK Оптический патч-корд, SM, 9/125 (OS2), FC/UPC-FC/UPC,(simplex),15м</t>
  </si>
  <si>
    <t>FPC09-FCU-FCU-C1L-1M</t>
  </si>
  <si>
    <t>ITK Оптический патч-корд, SM, 9/125 (OS2), FC/UPC-FC/UPC,(simplex),1м</t>
  </si>
  <si>
    <t>FPC09-FCU-FCU-C1L-20M</t>
  </si>
  <si>
    <t>ITK Оптический патч-корд, SM, 9/125 (OS2), FC/UPC-FC/UPC,(simplex),20м</t>
  </si>
  <si>
    <t>FPC09-FCU-FCU-C1L-25M</t>
  </si>
  <si>
    <t>ITK Оптический патч-корд, SM, 9/125 (OS2), FC/UPC-FC/UPC,(simplex),25м</t>
  </si>
  <si>
    <t>FPC09-FCU-FCU-C1L-2M</t>
  </si>
  <si>
    <t>ITK Оптический патч-корд, SM, 9/125 (OS2), FC/UPC-FC/UPC,(simplex),2м</t>
  </si>
  <si>
    <t>FPC09-FCU-FCU-C1L-30M</t>
  </si>
  <si>
    <t>ITK Оптический патч-корд, SM, 9/125 (OS2), FC/UPC-FC/UPC,(simplex),30м</t>
  </si>
  <si>
    <t>FPC09-FCU-FCU-C1L-3M</t>
  </si>
  <si>
    <t>ITK Оптический патч-корд, SM, 9/125 (OS2), FC/UPC-FC/UPC,(simplex),3м</t>
  </si>
  <si>
    <t>FPC09-FCU-FCU-C1L-50M</t>
  </si>
  <si>
    <t>ITK Оптический патч-корд, SM, 9/125 (OS2), FC/UPC-FC/UPC,(simplex),50м</t>
  </si>
  <si>
    <t>FPC09-FCU-FCU-C1L-5M</t>
  </si>
  <si>
    <t>ITK Оптический патч-корд, SM, 9/125 (OS2), FC/UPC-FC/UPC,(simplex),5м</t>
  </si>
  <si>
    <t>FPC09-FCU-FCU-C1L-70M</t>
  </si>
  <si>
    <t>ITK Оптический (патч-корд), SM, 9/125 (OS2), FC/UPC-FC/UPC,(simplex),70м</t>
  </si>
  <si>
    <t>FPC09-FCU-FCU-C1L-7M</t>
  </si>
  <si>
    <t>ITK Оптический патч-корд, SM, 9/125 (OS2), FC/UPC-FC/UPC,(simplex),7м</t>
  </si>
  <si>
    <t>FPC09-FCU-FCU-C2L-100M</t>
  </si>
  <si>
    <t>ITK Оптический патч-корд, SM, 9/125 (OS2), FC/UPC-FC/UPC,(Duplex),100м</t>
  </si>
  <si>
    <t>FPC09-FCU-FCU-C2L-10M</t>
  </si>
  <si>
    <t>ITK Оптический патч-корд, SM, 9/125 (OS2), FC/UPC-FC/UPC,(Duplex),10м</t>
  </si>
  <si>
    <t>FPC09-FCU-FCU-C2L-15M</t>
  </si>
  <si>
    <t>ITK Оптический (патч-корд), SM, 9/125 (OS2), FC/UPC-FC/UPC,(Duplex),15м</t>
  </si>
  <si>
    <t>FPC09-FCU-FCU-C2L-1M</t>
  </si>
  <si>
    <t>ITK Оптический (патч-корд), SM, 9/125 (OS2), FC/UPC-FC/UPC,(Duplex),1м</t>
  </si>
  <si>
    <t>FPC09-FCU-FCU-C2L-20M</t>
  </si>
  <si>
    <t>ITK Оптический (патч-корд), SM, 9/125 (OS2), FC/UPC-FC/UPC,(Duplex),20м</t>
  </si>
  <si>
    <t>FPC09-FCU-FCU-C2L-25M</t>
  </si>
  <si>
    <t>ITK Оптический (патч-корд), SM, 9/125 (OS2), FC/UPC-FC/UPC,(Duplex),25м</t>
  </si>
  <si>
    <t>FPC09-FCU-FCU-C2L-2M</t>
  </si>
  <si>
    <t>ITK Оптический (патч-корд), SM, 9/125 (OS2), FC/UPC-FC/UPC,(Duplex),2м</t>
  </si>
  <si>
    <t>FPC09-FCU-FCU-C2L-30M</t>
  </si>
  <si>
    <t>ITK Оптический патч-корд, SM, 9/125 (OS2), FC/UPC-FC/UPC,(Duplex),30м</t>
  </si>
  <si>
    <t>FPC09-FCU-FCU-C2L-3M</t>
  </si>
  <si>
    <t>ITK Оптический патч-корд, SM, 9/125 (OS2), FC/UPC-FC/UPC,(Duplex),3м</t>
  </si>
  <si>
    <t>FPC09-FCU-FCU-C2L-50M</t>
  </si>
  <si>
    <t>ITK Оптический патч-корд, SM, 9/125 (OS2), FC/UPC-FC/UPC,(Duplex),50м</t>
  </si>
  <si>
    <t>FPC09-FCU-FCU-C2L-5M</t>
  </si>
  <si>
    <t>ITK Оптический патч-корд, SM, 9/125 (OS2), FC/UPC-FC/UPC,(Duplex),5м</t>
  </si>
  <si>
    <t>FPC09-FCU-FCU-C2L-70M</t>
  </si>
  <si>
    <t>ITK Оптический патч-корд, SM, 9/125 (OS2), FC/UPC-FC/UPC,(Duplex),70м</t>
  </si>
  <si>
    <t>FPC09-FCU-FCU-C2L-7M</t>
  </si>
  <si>
    <t>ITK Оптический патч-корд, SM, 9/125 (OS2), FC/UPC-FC/UPC,(Duplex),7м</t>
  </si>
  <si>
    <t>12.04.03.03.02 ITK Оптический (патч-корд), SM, (OS2), LC-LC</t>
  </si>
  <si>
    <t>FPC09-LCU-LCU-C1L-100M</t>
  </si>
  <si>
    <t>ITK Оптический (патч-корд), SM, 9/125 (OS2), LC/UPC-LC/UPC,(simplex),100м</t>
  </si>
  <si>
    <t>FPC09-LCU-LCU-C1L-10M</t>
  </si>
  <si>
    <t>ITK Оптический (патч-корд), SM, 9/125 (OS2), LC/UPC-LC/UPC,(simplex),10м</t>
  </si>
  <si>
    <t>FPC09-LCU-LCU-C1L-15M</t>
  </si>
  <si>
    <t>ITK Оптический (патч-корд), SM, 9/125 (OS2), LC/UPC-LC/UPC,(simplex),15м</t>
  </si>
  <si>
    <t>FPC09-LCU-LCU-C1L-1M</t>
  </si>
  <si>
    <t>ITK Оптический (патч-корд), SM, 9/125 (OS2), LC/UPC-LC/UPC,(simplex),1м</t>
  </si>
  <si>
    <t>FPC09-LCU-LCU-C1L-20M</t>
  </si>
  <si>
    <t>ITK Оптический (патч-корд), SM, 9/125 (OS2), LC/UPC-LC/UPC,(simplex),20м</t>
  </si>
  <si>
    <t>FPC09-LCU-LCU-C1L-25M</t>
  </si>
  <si>
    <t>ITK Оптический (патч-корд), SM, 9/125 (OS2), LC/UPC-LC/UPC,(simplex),25м</t>
  </si>
  <si>
    <t>FPC09-LCU-LCU-C1L-2M</t>
  </si>
  <si>
    <t>ITK Оптический (патч-корд), SM, 9/125 (OS2), LC/UPC-LC/UPC,(simplex),2м</t>
  </si>
  <si>
    <t>FPC09-LCU-LCU-C1L-30M</t>
  </si>
  <si>
    <t>ITK Оптический (патч-корд), SM, 9/125 (OS2), LC/UPC-LC/UPC,(simplex),30м</t>
  </si>
  <si>
    <t>FPC09-LCU-LCU-C1L-3M</t>
  </si>
  <si>
    <t>ITK Оптический (патч-корд), SM, 9/125 (OS2), LC/UPC-LC/UPC,(simplex),3м</t>
  </si>
  <si>
    <t>FPC09-LCU-LCU-C1L-50M</t>
  </si>
  <si>
    <t>ITK Оптический (патч-корд), SM, 9/125 (OS2), LC/UPC-LC/UPC,(simplex),50м</t>
  </si>
  <si>
    <t>FPC09-LCU-LCU-C1L-5M</t>
  </si>
  <si>
    <t>ITK Оптический (патч-корд), SM, 9/125 (OS2), LC/UPC-LC/UPC,(simplex),5м</t>
  </si>
  <si>
    <t>FPC09-LCU-LCU-C1L-70M</t>
  </si>
  <si>
    <t>ITK Оптический (патч-корд), SM, 9/125 (OS2), LC/UPC-LC/UPC,(simplex),70м</t>
  </si>
  <si>
    <t>FPC09-LCU-LCU-C1L-7M</t>
  </si>
  <si>
    <t>ITK Оптический (патч-корд), SM, 9/125 (OS2), LC/UPC-LC/UPC,(simplex),7м</t>
  </si>
  <si>
    <t>FPC09-LCU-LCU-C2L-100M</t>
  </si>
  <si>
    <t>ITK Оптический (патч-корд), SM, 9/125 (OS2), LC/UPC-LC/UPC,(Duplex),100м</t>
  </si>
  <si>
    <t>FPC09-LCU-LCU-C2L-10M</t>
  </si>
  <si>
    <t>ITK Оптический (патч-корд), SM, 9/125 (OS2), LC/UPC-LC/UPC,(Duplex),10м</t>
  </si>
  <si>
    <t>FPC09-LCU-LCU-C2L-15M</t>
  </si>
  <si>
    <t>ITK Оптический (патч-корд), SM, 9/125 (OS2), LC/UPC-LC/UPC,(Duplex),15м</t>
  </si>
  <si>
    <t>FPC09-LCU-LCU-C2L-1M</t>
  </si>
  <si>
    <t>ITK Оптический (патч-корд), SM, 9/125 (OS2), LC/UPC-LC/UPC,(Duplex),1м</t>
  </si>
  <si>
    <t>FPC09-LCU-LCU-C2L-20M</t>
  </si>
  <si>
    <t>ITK Оптический (патч-корд), SM, 9/125 (OS2), LC/UPC-LC/UPC,(Duplex),20м</t>
  </si>
  <si>
    <t>FPC09-LCU-LCU-C2L-25M</t>
  </si>
  <si>
    <t>ITK Оптический (патч-корд), SM, 9/125 (OS2), LC/UPC-LC/UPC,(Duplex),25м</t>
  </si>
  <si>
    <t>FPC09-LCU-LCU-C2L-2M</t>
  </si>
  <si>
    <t>ITK Оптический (патч-корд), SM, 9/125 (OS2), LC/UPC-LC/UPC,(Duplex),2м</t>
  </si>
  <si>
    <t>FPC09-LCU-LCU-C2L-30M</t>
  </si>
  <si>
    <t>ITK Оптический (патч-корд), SM, 9/125 (OS2), LC/UPC-LC/UPC,(Duplex),30м</t>
  </si>
  <si>
    <t>FPC09-LCU-LCU-C2L-3M</t>
  </si>
  <si>
    <t>ITK Оптический (патч-корд), SM, 9/125 (OS2), LC/UPC-LC/UPC,(Duplex),3м</t>
  </si>
  <si>
    <t>FPC09-LCU-LCU-C2L-50M</t>
  </si>
  <si>
    <t>ITK Оптический (патч-корд), SM, 9/125 (OS2), LC/UPC-LC/UPC,(Duplex),50м</t>
  </si>
  <si>
    <t>FPC09-LCU-LCU-C2L-5M</t>
  </si>
  <si>
    <t>ITK Оптический (патч-корд), SM, 9/125 (OS2), LC/UPC-LC/UPC,(Duplex),5м</t>
  </si>
  <si>
    <t>FPC09-LCU-LCU-C2L-70M</t>
  </si>
  <si>
    <t>ITK Оптический (патч-корд), SM, 9/125 (OS2), LC/UPC-LC/UPC,(Duplex),70м</t>
  </si>
  <si>
    <t>FPC09-LCU-LCU-C2L-7M</t>
  </si>
  <si>
    <t>ITK Оптический (патч-корд), SM, 9/125 (OS2), LC/UPC-LC/UPC,(Duplex),7м</t>
  </si>
  <si>
    <t>12.04.03.03.03 ITK Оптический (патч-корд), SM, (OS2), SC-SC</t>
  </si>
  <si>
    <t>FPC09-SCA-SCA-C1L-100M</t>
  </si>
  <si>
    <t>ITK Оптический (патч-корд), SM, 9/125 (OS2), SC/APC-SC/APC,(simplex),100м</t>
  </si>
  <si>
    <t>FPC09-SCA-SCA-C1L-10M</t>
  </si>
  <si>
    <t>ITK Оптический (патч-корд), SM, 9/125 (OS2), SC/APC-SC/APC,(simplex),10м</t>
  </si>
  <si>
    <t>FPC09-SCA-SCA-C1L-15M</t>
  </si>
  <si>
    <t>ITK Оптический (патч-корд), SM, 9/125 (OS2), SC/APC-SC/APC,(simplex),15м</t>
  </si>
  <si>
    <t>FPC09-SCA-SCA-C1L-1M</t>
  </si>
  <si>
    <t>ITK Оптический (патч-корд), SM, 9/125 (OS2), SC/APC-SC/APC,(simplex),1м</t>
  </si>
  <si>
    <t>FPC09-SCA-SCA-C1L-20M</t>
  </si>
  <si>
    <t>ITK Оптический (патч-корд), SM, 9/125 (OS2), SC/APC-SC/APC,(simplex),20м</t>
  </si>
  <si>
    <t>FPC09-SCA-SCA-C1L-25M</t>
  </si>
  <si>
    <t>ITK Оптический (патч-корд), SM, 9/125 (OS2), SC/APC-SC/APC,(simplex),25м</t>
  </si>
  <si>
    <t>FPC09-SCA-SCA-C1L-2M</t>
  </si>
  <si>
    <t>ITK Оптический (патч-корд), SM, 9/125 (OS2), SC/APC-SC/APC,(simplex),2м</t>
  </si>
  <si>
    <t>FPC09-SCA-SCA-C1L-30M</t>
  </si>
  <si>
    <t>ITK Оптический (патч-корд), SM, 9/125 (OS2), SC/APC-SC/APC,(simplex),30м</t>
  </si>
  <si>
    <t>FPC09-SCA-SCA-C1L-3M</t>
  </si>
  <si>
    <t>ITK Оптический (патч-корд), SM, 9/125 (OS2), SC/APC-SC/APC,(simplex),3м</t>
  </si>
  <si>
    <t>FPC09-SCA-SCA-C1L-50M</t>
  </si>
  <si>
    <t>ITK Оптический (патч-корд), SM, 9/125 (OS2), SC/APC-SC/APC,(simplex),50м</t>
  </si>
  <si>
    <t>FPC09-SCA-SCA-C1L-5M</t>
  </si>
  <si>
    <t>ITK Оптический (патч-корд), SM, 9/125 (OS2), SC/APC-SC/APC,(simplex),5м</t>
  </si>
  <si>
    <t>FPC09-SCA-SCA-C1L-70M</t>
  </si>
  <si>
    <t>ITK Оптический (патч-корд), SM, 9/125 (OS2), SC/APC-SC/APC,(simplex),70м</t>
  </si>
  <si>
    <t>FPC09-SCA-SCA-C1L-7M</t>
  </si>
  <si>
    <t>ITK Оптический (патч-корд), SM, 9/125 (OS2), SC/APC-SC/APC,(simplex),7м</t>
  </si>
  <si>
    <t>FPC09-SCU-SCA-C1L-100M</t>
  </si>
  <si>
    <t>ITK Оптический (патч-корд), SM, 9/125 (OS2), SC/UPC-SC/APC,(simplex),100м</t>
  </si>
  <si>
    <t>FPC09-SCU-SCA-C1L-10M</t>
  </si>
  <si>
    <t>ITK Оптический (патч-корд), SM, 9/125 (OS2), SC/UPC-SC/APC,(simplex),10м</t>
  </si>
  <si>
    <t>FPC09-SCU-SCA-C1L-15M</t>
  </si>
  <si>
    <t>ITK Оптический (патч-корд), SM, 9/125 (OS2), SC/UPC-SC/APC,(simplex),15м</t>
  </si>
  <si>
    <t>FPC09-SCU-SCA-C1L-1M</t>
  </si>
  <si>
    <t>ITK Оптический (патч-корд), SM, 9/125 (OS2), SC/UPC-SC/APC,(simplex),1м</t>
  </si>
  <si>
    <t>FPC09-SCU-SCA-C1L-20M</t>
  </si>
  <si>
    <t>ITK Оптический (патч-корд), SM, 9/125 (OS2), SC/UPC-SC/APC,(simplex),20м</t>
  </si>
  <si>
    <t>FPC09-SCU-SCA-C1L-25M</t>
  </si>
  <si>
    <t>ITK Оптический (патч-корд), SM, 9/125 (OS2), SC/UPC-SC/APC,(simplex),25м</t>
  </si>
  <si>
    <t>FPC09-SCU-SCA-C1L-2M</t>
  </si>
  <si>
    <t>ITK Оптический (патч-корд), SM, 9/125 (OS2), SC/UPC-SC/APC,(simplex),2м</t>
  </si>
  <si>
    <t>FPC09-SCU-SCA-C1L-30M</t>
  </si>
  <si>
    <t>ITK Оптический (патч-корд), SM, 9/125 (OS2), SC/UPC-SC/APC,(simplex),30м</t>
  </si>
  <si>
    <t>FPC09-SCU-SCA-C1L-3M</t>
  </si>
  <si>
    <t>ITK Оптический (патч-корд), SM, 9/125 (OS2), SC/UPC-SC/APC,(simplex),3м</t>
  </si>
  <si>
    <t>FPC09-SCU-SCA-C1L-50M</t>
  </si>
  <si>
    <t>ITK Оптический (патч-корд), SM, 9/125 (OS2), SC/UPC-SC/APC,(simplex),50м</t>
  </si>
  <si>
    <t>FPC09-SCU-SCA-C1L-5M</t>
  </si>
  <si>
    <t>ITK Оптический (патч-корд), SM, 9/125 (OS2), SC/UPC-SC/APC,(simplex),5м</t>
  </si>
  <si>
    <t>FPC09-SCU-SCA-C1L-70M</t>
  </si>
  <si>
    <t>ITK Оптический (патч-корд), SM, 9/125 (OS2), SC/UPC-SC/APC,(simplex),70м</t>
  </si>
  <si>
    <t>FPC09-SCU-SCA-C1L-7M</t>
  </si>
  <si>
    <t>ITK Оптический (патч-корд), SM, 9/125 (OS2), SC/UPC-SC/APC,(simplex),7м</t>
  </si>
  <si>
    <t>FPC09-SCU-SCU-C1L-100M</t>
  </si>
  <si>
    <t>ITK Оптический (патч-корд), SM, 9/125 (OS2), SC/UPC-SC/UPC,(simplex),100м</t>
  </si>
  <si>
    <t>FPC09-SCU-SCU-C1L-10M</t>
  </si>
  <si>
    <t>ITK Оптический (патч-корд), SM, 9/125 (OS2), SC/UPC-SC/UPC,(simplex),10м</t>
  </si>
  <si>
    <t>FPC09-SCU-SCU-C1L-15M</t>
  </si>
  <si>
    <t>ITK Оптический (патч-корд), SM, 9/125 (OS2), SC/UPC-SC/UPC,(simplex),15м</t>
  </si>
  <si>
    <t>FPC09-SCU-SCU-C1L-1M</t>
  </si>
  <si>
    <t>ITK Оптический (патч-корд), SM, 9/125 (OS2), SC/UPC-SC/UPC,(simplex),1м</t>
  </si>
  <si>
    <t>FPC09-SCU-SCU-C1L-20M</t>
  </si>
  <si>
    <t>ITK Оптический (патч-корд), SM, 9/125 (OS2), SC/UPC-SC/UPC,(simplex),20м</t>
  </si>
  <si>
    <t>FPC09-SCU-SCU-C1L-25M</t>
  </si>
  <si>
    <t>ITK Оптический (патч-корд), SM, 9/125 (OS2), SC/UPC-SC/UPC,(simplex),25м</t>
  </si>
  <si>
    <t>FPC09-SCU-SCU-C1L-2M</t>
  </si>
  <si>
    <t>ITK Оптический (патч-корд), SM, 9/125 (OS2), SC/UPC-SC/UPC,(simplex),2м</t>
  </si>
  <si>
    <t>FPC09-SCU-SCU-C1L-30M</t>
  </si>
  <si>
    <t>ITK Оптический (патч-корд), SM, 9/125 (OS2), SC/UPC-SC/UPC,(simplex),30м</t>
  </si>
  <si>
    <t>FPC09-SCU-SCU-C1L-3M</t>
  </si>
  <si>
    <t>ITK Оптический (патч-корд), SM, 9/125 (OS2), SC/UPC-SC/UPC,(simplex),3м</t>
  </si>
  <si>
    <t>FPC09-SCU-SCU-C1L-50M</t>
  </si>
  <si>
    <t>ITK Оптический (патч-корд), SM, 9/125 (OS2), SC/UPC-SC/UPC,(simplex),50м</t>
  </si>
  <si>
    <t>FPC09-SCU-SCU-C1L-5M</t>
  </si>
  <si>
    <t>ITK Оптический (патч-корд), SM, 9/125 (OS2), SC/UPC-SC/UPC,(simplex),5м</t>
  </si>
  <si>
    <t>FPC09-SCU-SCU-C1L-70M</t>
  </si>
  <si>
    <t>ITK Оптический (патч-корд), SM, 9/125 (OS2), SC/UPC-SC/UPC,(simplex),70м</t>
  </si>
  <si>
    <t>FPC09-SCU-SCU-C1L-7M</t>
  </si>
  <si>
    <t>ITK Оптический (патч-корд), SM, 9/125 (OS2), SC/UPC-SC/UPC,(simplex),7м</t>
  </si>
  <si>
    <t>FPC09-SCU-SCU-C2L-100M</t>
  </si>
  <si>
    <t>ITK Оптический (патч-корд), SM, 9/125 (OS2), SC/UPC-SC/UPC,(Duplex),100м</t>
  </si>
  <si>
    <t>FPC09-SCU-SCU-C2L-10M</t>
  </si>
  <si>
    <t>ITK Оптический (патч-корд), SM, 9/125 (OS2), SC/UPC-SC/UPC,(Duplex),10м</t>
  </si>
  <si>
    <t>FPC09-SCU-SCU-C2L-15M</t>
  </si>
  <si>
    <t>ITK Оптический (патч-корд), SM, 9/125 (OS2), SC/UPC-SC/UPC,(Duplex),15м</t>
  </si>
  <si>
    <t>FPC09-SCU-SCU-C2L-1M</t>
  </si>
  <si>
    <t>ITK Оптический (патч-корд), SM, 9/125 (OS2), SC/UPC-SC/UPC,(Duplex),1м</t>
  </si>
  <si>
    <t>FPC09-SCU-SCU-C2L-20M</t>
  </si>
  <si>
    <t>ITK Оптический (патч-корд), SM, 9/125 (OS2), SC/UPC-SC/UPC,(Duplex),20м</t>
  </si>
  <si>
    <t>FPC09-SCU-SCU-C2L-25M</t>
  </si>
  <si>
    <t>ITK Оптический (патч-корд), SM, 9/125 (OS2), SC/UPC-SC/UPC,(Duplex),25м</t>
  </si>
  <si>
    <t>FPC09-SCU-SCU-C2L-2M</t>
  </si>
  <si>
    <t>ITK Оптический (патч-корд), SM, 9/125 (OS2), SC/UPC-SC/UPC,(Duplex),2м</t>
  </si>
  <si>
    <t>FPC09-SCU-SCU-C2L-30M</t>
  </si>
  <si>
    <t>ITK Оптический (патч-корд), SM, 9/125 (OS2), SC/UPC-SC/UPC,(Duplex),30м</t>
  </si>
  <si>
    <t>FPC09-SCU-SCU-C2L-3M</t>
  </si>
  <si>
    <t>ITK Оптический (патч-корд), SM, 9/125 (OS2), SC/UPC-SC/UPC,(Duplex),3м</t>
  </si>
  <si>
    <t>FPC09-SCU-SCU-C2L-50M</t>
  </si>
  <si>
    <t>ITK Оптический (патч-корд), SM, 9/125 (OS2), SC/UPC-SC/UPC,(Duplex),50м</t>
  </si>
  <si>
    <t>FPC09-SCU-SCU-C2L-5M</t>
  </si>
  <si>
    <t>ITK Оптический (патч-корд), SM, 9/125 (OS2), SC/UPC-SC/UPC,(Duplex),5м</t>
  </si>
  <si>
    <t>FPC09-SCU-SCU-C2L-70M</t>
  </si>
  <si>
    <t>ITK Оптический (патч-корд), SM, 9/125 (OS2), SC/UPC-SC/UPC,(Duplex),70м</t>
  </si>
  <si>
    <t>FPC09-SCU-SCU-C2L-7M</t>
  </si>
  <si>
    <t>ITK Оптический (патч-корд), SM, 9/125 (OS2), SC/UPC-SC/UPC,(Duplex),7м</t>
  </si>
  <si>
    <t>12.04.03.04.01 ITK Оптический (патч-корд), MM, (OM2), FC-FC</t>
  </si>
  <si>
    <t>FPC50-FCU-FCU-C2L-100M</t>
  </si>
  <si>
    <t>ITK Оптический (патч-корд), MM, 50/125 (OM2), FC/UPC-FC/UPC,(Duplex),100м</t>
  </si>
  <si>
    <t>FPC50-FCU-FCU-C2L-10M</t>
  </si>
  <si>
    <t>ITK Оптический (патч-корд), MM, 50/125 (OM2), FC/UPC-FC/UPC,(Duplex),10м</t>
  </si>
  <si>
    <t>FPC50-FCU-FCU-C2L-15M</t>
  </si>
  <si>
    <t>ITK Оптический (патч-корд), MM, 50/125 (OM2), FC/UPC-FC/UPC,(Duplex),15м</t>
  </si>
  <si>
    <t>FPC50-FCU-FCU-C2L-1M</t>
  </si>
  <si>
    <t>ITK Оптический (патч-корд), MM, 50/125 (OM2), FC/UPC-FC/UPC,(Duplex),1м</t>
  </si>
  <si>
    <t>FPC50-FCU-FCU-C2L-20M</t>
  </si>
  <si>
    <t>ITK Оптический (патч-корд), MM, 50/125 (OM2), FC/UPC-FC/UPC,(Duplex),20м</t>
  </si>
  <si>
    <t>FPC50-FCU-FCU-C2L-25M</t>
  </si>
  <si>
    <t>ITK Оптический (патч-корд), MM, 50/125 (OM2), FC/UPC-FC/UPC,(Duplex),25м</t>
  </si>
  <si>
    <t>FPC50-FCU-FCU-C2L-2M</t>
  </si>
  <si>
    <t>ITK Оптический (патч-корд), MM, 50/125 (OM2), FC/UPC-FC/UPC,(Duplex),2м</t>
  </si>
  <si>
    <t>FPC50-FCU-FCU-C2L-30M</t>
  </si>
  <si>
    <t>ITK Оптический (патч-корд), MM, 50/125 (OM2), FC/UPC-FC/UPC,(Duplex),30м</t>
  </si>
  <si>
    <t>FPC50-FCU-FCU-C2L-3M</t>
  </si>
  <si>
    <t>ITK Оптический (патч-корд), MM, 50/125 (OM2), FC/UPC-FC/UPC,(Duplex),3м</t>
  </si>
  <si>
    <t>FPC50-FCU-FCU-C2L-50M</t>
  </si>
  <si>
    <t>ITK Оптический (патч-корд), MM, 50/125 (OM2), FC/UPC-FC/UPC,(Duplex),50м</t>
  </si>
  <si>
    <t>FPC50-FCU-FCU-C2L-5M</t>
  </si>
  <si>
    <t>ITK Оптический (патч-корд), MM, 50/125 (OM2), FC/UPC-FC/UPC,(Duplex),5м</t>
  </si>
  <si>
    <t>FPC50-FCU-FCU-C2L-70M</t>
  </si>
  <si>
    <t>ITK Оптический (патч-корд), MM, 50/125 (OM2), FC/UPC-FC/UPC,(Duplex),70м</t>
  </si>
  <si>
    <t>12.04.03.04.02 ITK Оптический (патч-корд), MM, (OM2), LC-LC</t>
  </si>
  <si>
    <t>FPC50-LCU-LCU-C2L-100M</t>
  </si>
  <si>
    <t>ITK Оптический (патч-корд), MM, 50/125 (OM2), LC/UPC-LC/UPC,(Duplex),100м</t>
  </si>
  <si>
    <t>FPC50-LCU-LCU-C2L-10M</t>
  </si>
  <si>
    <t>ITK Оптический (патч-корд), MM, 50/125 (OM2), LC/UPC-LC/UPC,(Duplex),10м</t>
  </si>
  <si>
    <t>FPC50-LCU-LCU-C2L-15M</t>
  </si>
  <si>
    <t>ITK Оптический (патч-корд), MM, 50/125 (OM2), LC/UPC-LC/UPC,(Duplex),15м</t>
  </si>
  <si>
    <t>FPC50-LCU-LCU-C2L-1M</t>
  </si>
  <si>
    <t>ITK Оптический (патч-корд), MM, 50/125 (OM2), LC/UPC-LC/UPC,(Duplex),1м</t>
  </si>
  <si>
    <t>FPC50-LCU-LCU-C2L-20M</t>
  </si>
  <si>
    <t>ITK Оптический (патч-корд), MM, 50/125 (OM2), LC/UPC-LC/UPC,(Duplex),20м</t>
  </si>
  <si>
    <t>FPC50-LCU-LCU-C2L-25M</t>
  </si>
  <si>
    <t>ITK Оптический (патч-корд), MM, 50/125 (OM2), LC/UPC-LC/UPC,(Duplex),25м</t>
  </si>
  <si>
    <t>FPC50-LCU-LCU-C2L-2M</t>
  </si>
  <si>
    <t>ITK Оптический (патч-корд), MM, 50/125 (OM2), LC/UPC-LC/UPC,(Duplex),2м</t>
  </si>
  <si>
    <t>Пакет прямоугольный</t>
  </si>
  <si>
    <t>FPC50-LCU-LCU-C2L-30M</t>
  </si>
  <si>
    <t>ITK Оптический (патч-корд), MM, 50/125 (OM2), LC/UPC-LC/UPC,(Duplex),30м</t>
  </si>
  <si>
    <t>FPC50-LCU-LCU-C2L-3M</t>
  </si>
  <si>
    <t>ITK Оптический (патч-корд), MM, 50/125 (OM2), LC/UPC-LC/UPC,(Duplex),3м</t>
  </si>
  <si>
    <t>FPC50-LCU-LCU-C2L-50M</t>
  </si>
  <si>
    <t>ITK Оптический (патч-корд), MM, 50/125 (OM2), LC/UPC-LC/UPC,(Duplex),50м</t>
  </si>
  <si>
    <t>FPC50-LCU-LCU-C2L-5M</t>
  </si>
  <si>
    <t>ITK Оптический (патч-корд), MM, 50/125 (OM2), LC/UPC-LC/UPC,(Duplex),5м</t>
  </si>
  <si>
    <t>FPC50-LCU-LCU-C2L-70M</t>
  </si>
  <si>
    <t>ITK Оптический (патч-корд), MM, 50/125 (OM2), LC/UPC-LC/UPC,(Duplex),70м</t>
  </si>
  <si>
    <t>12.04.03.04.03 ITK Оптический (патч-корд), MM, (OM2), SC-SC</t>
  </si>
  <si>
    <t>FPC50-SCU-SCU-C2L-100M</t>
  </si>
  <si>
    <t>ITK Оптический (патч-корд), MM, 50/125 (OM2), SC/UPC-SC/UPC,(Duplex),100м</t>
  </si>
  <si>
    <t>FPC50-SCU-SCU-C2L-10M</t>
  </si>
  <si>
    <t>ITK Оптический (патч-корд), MM, 50/125 (OM2), SC/UPC-SC/UPC,(Duplex),10м</t>
  </si>
  <si>
    <t>FPC50-SCU-SCU-C2L-15M</t>
  </si>
  <si>
    <t>ITK Оптический (патч-корд), MM, 50/125 (OM2), SC/UPC-SC/UPC,(Duplex),15м</t>
  </si>
  <si>
    <t>FPC50-SCU-SCU-C2L-1M</t>
  </si>
  <si>
    <t>ITK Оптический (патч-корд), MM, 50/125 (OM2), SC/UPC-SC/UPC,(Duplex),1м</t>
  </si>
  <si>
    <t>FPC50-SCU-SCU-C2L-20M</t>
  </si>
  <si>
    <t>ITK Оптический (патч-корд), MM, 50/125 (OM2), SC/UPC-SC/UPC,(Duplex),20м</t>
  </si>
  <si>
    <t>FPC50-SCU-SCU-C2L-25M</t>
  </si>
  <si>
    <t>ITK Оптический (патч-корд), MM, 50/125 (OM2), SC/UPC-SC/UPC,(Duplex),25м</t>
  </si>
  <si>
    <t>FPC50-SCU-SCU-C2L-2M</t>
  </si>
  <si>
    <t>ITK Оптический (патч-корд), MM, 50/125 (OM2), SC/UPC-SC/UPC,(Duplex),2м</t>
  </si>
  <si>
    <t>FPC50-SCU-SCU-C2L-30M</t>
  </si>
  <si>
    <t>ITK Оптический (патч-корд), MM, 50/125 (OM2), SC/UPC-SC/UPC,(Duplex),30м</t>
  </si>
  <si>
    <t>FPC50-SCU-SCU-C2L-3M</t>
  </si>
  <si>
    <t>ITK Оптический (патч-корд), MM, 50/125 (OM2), SC/UPC-SC/UPC,(Duplex),3м</t>
  </si>
  <si>
    <t>FPC50-SCU-SCU-C2L-50M</t>
  </si>
  <si>
    <t>ITK Оптический (патч-корд), MM, 50/125 (OM2), SC/UPC-SC/UPC,(Duplex),50м</t>
  </si>
  <si>
    <t>FPC50-SCU-SCU-C2L-5M</t>
  </si>
  <si>
    <t>ITK Оптический (патч-корд), MM, 50/125 (OM2), SC/UPC-SC/UPC,(Duplex),5м</t>
  </si>
  <si>
    <t>FPC50-SCU-SCU-C2L-70M</t>
  </si>
  <si>
    <t>ITK Оптический (патч-корд), MM, 50/125 (OM2), SC/UPC-SC/UPC,(Duplex),70м</t>
  </si>
  <si>
    <t>12.04.03.04.04 ITK Оптический (патч-корд), MM, (OM3), FC-FC</t>
  </si>
  <si>
    <t>FPC5003-FCU-FCU-C2L-100M</t>
  </si>
  <si>
    <t>ITK Оптический (патч-корд), MM, 50/125 (OM3), FC/UPC-FC/UPC,(Duplex),100м</t>
  </si>
  <si>
    <t>FPC5003-FCU-FCU-C2L-10M</t>
  </si>
  <si>
    <t>ITK Оптический (патч-корд), MM, 50/125 (OM3), FC/UPC-FC/UPC,(Duplex),10м</t>
  </si>
  <si>
    <t>FPC5003-FCU-FCU-C2L-15M</t>
  </si>
  <si>
    <t>ITK Оптический (патч-корд), MM, 50/125 (OM3), FC/UPC-FC/UPC,(Duplex),15м</t>
  </si>
  <si>
    <t>FPC5003-FCU-FCU-C2L-1M</t>
  </si>
  <si>
    <t>ITK Оптический (патч-корд), MM, 50/125 (OM3), FC/UPC-FC/UPC,(Duplex),1м</t>
  </si>
  <si>
    <t>FPC5003-FCU-FCU-C2L-20M</t>
  </si>
  <si>
    <t>ITK Оптический (патч-корд), MM, 50/125 (OM3), FC/UPC-FC/UPC,(Duplex),20м</t>
  </si>
  <si>
    <t>FPC5003-FCU-FCU-C2L-25M</t>
  </si>
  <si>
    <t>ITK Оптический (патч-корд), MM, 50/125 (OM3), FC/UPC-FC/UPC,(Duplex),25м</t>
  </si>
  <si>
    <t>FPC5003-FCU-FCU-C2L-2M</t>
  </si>
  <si>
    <t>ITK Оптический (патч-корд), MM, 50/125 (OM3), FC/UPC-FC/UPC,(Duplex),2м</t>
  </si>
  <si>
    <t>FPC5003-FCU-FCU-C2L-30M</t>
  </si>
  <si>
    <t>ITK Оптический (патч-корд), MM, 50/125 (OM3), FC/UPC-FC/UPC,(Duplex),30м</t>
  </si>
  <si>
    <t>FPC5003-FCU-FCU-C2L-3M</t>
  </si>
  <si>
    <t>ITK Оптический (патч-корд), MM, 50/125 (OM3), FC/UPC-FC/UPC,(Duplex),3м</t>
  </si>
  <si>
    <t>FPC5003-FCU-FCU-C2L-50M</t>
  </si>
  <si>
    <t>ITK Оптический (патч-корд), MM, 50/125 (OM3), FC/UPC-FC/UPC,(Duplex),50м</t>
  </si>
  <si>
    <t>FPC5003-FCU-FCU-C2L-5M</t>
  </si>
  <si>
    <t>ITK Оптический (патч-корд), MM, 50/125 (OM3), FC/UPC-FC/UPC,(Duplex),5м</t>
  </si>
  <si>
    <t>FPC5003-FCU-FCU-C2L-70M</t>
  </si>
  <si>
    <t>ITK Оптический (патч-корд), MM, 50/125 (OM3), FC/UPC-FC/UPC,(Duplex),70м</t>
  </si>
  <si>
    <t>12.04.03.04.05 ITK Оптический (патч-корд), MM, (OM3), LC-LC</t>
  </si>
  <si>
    <t>FPC5003-LCU-LCU-C2L-100M</t>
  </si>
  <si>
    <t>ITK Оптический (патч-корд), MM, 50/125 (OM3), LC/UPC-LC/UPC,(Duplex),100м</t>
  </si>
  <si>
    <t>FPC5003-LCU-LCU-C2L-10M</t>
  </si>
  <si>
    <t>ITK Оптический (патч-корд), MM, 50/125 (OM3), LC/UPC-LC/UPC,(Duplex),10м</t>
  </si>
  <si>
    <t>FPC5003-LCU-LCU-C2L-15M</t>
  </si>
  <si>
    <t>ITK Оптический (патч-корд), MM, 50/125 (OM3), LC/UPC-LC/UPC,(Duplex),15м</t>
  </si>
  <si>
    <t>FPC5003-LCU-LCU-C2L-1M</t>
  </si>
  <si>
    <t>ITK Оптический (патч-корд), MM, 50/125 (OM3), LC/UPC-LC/UPC,(Duplex),1м</t>
  </si>
  <si>
    <t>FPC5003-LCU-LCU-C2L-20M</t>
  </si>
  <si>
    <t>ITK Оптический (патч-корд), MM, 50/125 (OM3), LC/UPC-LC/UPC,(Duplex),20м</t>
  </si>
  <si>
    <t>FPC5003-LCU-LCU-C2L-25M</t>
  </si>
  <si>
    <t>ITK Оптический (патч-корд), MM, 50/125 (OM3), LC/UPC-LC/UPC,(Duplex),25м</t>
  </si>
  <si>
    <t>FPC5003-LCU-LCU-C2L-2M</t>
  </si>
  <si>
    <t>ITK Оптический (патч-корд), MM, 50/125 (OM3), LC/UPC-LC/UPC,(Duplex),2м</t>
  </si>
  <si>
    <t>FPC5003-LCU-LCU-C2L-30M</t>
  </si>
  <si>
    <t>ITK Оптический (патч-корд), MM, 50/125 (OM3), LC/UPC-LC/UPC,(Duplex),30м</t>
  </si>
  <si>
    <t>FPC5003-LCU-LCU-C2L-3M</t>
  </si>
  <si>
    <t>ITK Оптический (патч-корд), MM, 50/125 (OM3), LC/UPC-LC/UPC,(Duplex),3м</t>
  </si>
  <si>
    <t>FPC5003-LCU-LCU-C2L-50M</t>
  </si>
  <si>
    <t>ITK Оптический (патч-корд), MM, 50/125 (OM3), LC/UPC-LC/UPC,(Duplex),50м</t>
  </si>
  <si>
    <t>FPC5003-LCU-LCU-C2L-5M</t>
  </si>
  <si>
    <t>ITK Оптический (патч-корд), MM, 50/125 (OM3), LC/UPC-LC/UPC,(Duplex),5м</t>
  </si>
  <si>
    <t>FPC5003-LCU-LCU-C2L-70M</t>
  </si>
  <si>
    <t>ITK Оптический (патч-корд), MM, 50/125 (OM3), LC/UPC-LC/UPC,(Duplex),70м</t>
  </si>
  <si>
    <t>12.04.03.04.06 ITK Оптический (патч-корд), MM, (OM3), SC-SC</t>
  </si>
  <si>
    <t>FPC5003-SCU-SCU-C2L-100M</t>
  </si>
  <si>
    <t>ITK Оптический (патч-корд), MM, 50/125 (OM3), SC/UPC-SC/UPC,(Duplex),100м</t>
  </si>
  <si>
    <t>FPC5003-SCU-SCU-C2L-10M</t>
  </si>
  <si>
    <t>ITK Оптический (патч-корд), MM, 50/125 (OM3), SC/UPC-SC/UPC,(Duplex),10м</t>
  </si>
  <si>
    <t>FPC5003-SCU-SCU-C2L-15M</t>
  </si>
  <si>
    <t>ITK Оптический (патч-корд), MM, 50/125 (OM3), SC/UPC-SC/UPC,(Duplex),15м</t>
  </si>
  <si>
    <t>FPC5003-SCU-SCU-C2L-1M</t>
  </si>
  <si>
    <t>ITK Оптический (патч-корд), MM, 50/125 (OM3), SC/UPC-SC/UPC,(Duplex),1м</t>
  </si>
  <si>
    <t>FPC5003-SCU-SCU-C2L-20M</t>
  </si>
  <si>
    <t>ITK Оптический (патч-корд), MM, 50/125 (OM3), SC/UPC-SC/UPC,(Duplex),20м</t>
  </si>
  <si>
    <t>FPC5003-SCU-SCU-C2L-25M</t>
  </si>
  <si>
    <t>ITK Оптический (патч-корд), MM, 50/125 (OM3), SC/UPC-SC/UPC,(Duplex),25м</t>
  </si>
  <si>
    <t>FPC5003-SCU-SCU-C2L-2M</t>
  </si>
  <si>
    <t>ITK Оптический (патч-корд), MM, 50/125 (OM3), SC/UPC-SC/UPC,(Duplex),2м</t>
  </si>
  <si>
    <t>FPC5003-SCU-SCU-C2L-30M</t>
  </si>
  <si>
    <t>ITK Оптический (патч-корд), MM, 50/125 (OM3), SC/UPC-SC/UPC,(Duplex),30м</t>
  </si>
  <si>
    <t>FPC5003-SCU-SCU-C2L-3M</t>
  </si>
  <si>
    <t>ITK Оптический (патч-корд), MM, 50/125 (OM3), SC/UPC-SC/UPC,(Duplex),3м</t>
  </si>
  <si>
    <t>FPC5003-SCU-SCU-C2L-50M</t>
  </si>
  <si>
    <t>ITK Оптический (патч-корд), MM, 50/125 (OM3), SC/UPC-SC/UPC,(Duplex),50м</t>
  </si>
  <si>
    <t>FPC5003-SCU-SCU-C2L-5M</t>
  </si>
  <si>
    <t>ITK Оптический (патч-корд), MM, 50/125 (OM3), SC/UPC-SC/UPC,(Duplex),5м</t>
  </si>
  <si>
    <t>FPC5003-SCU-SCU-C2L-70M</t>
  </si>
  <si>
    <t>ITK Оптический (патч-корд), MM, 50/125 (OM3), SC/UPC-SC/UPC,(Duplex),70м</t>
  </si>
  <si>
    <t>12.04.03.04.07 ITK Оптический (патч-корд), MM, (OM4), FC-FC</t>
  </si>
  <si>
    <t>FPC5004-FCU-FCU-C2L-100M</t>
  </si>
  <si>
    <t>ITK Оптический (патч-корд), MM, 50/125 (OM4), FC/UPC-FC/UPC,(Duplex),100м</t>
  </si>
  <si>
    <t>FPC5004-FCU-FCU-C2L-10M</t>
  </si>
  <si>
    <t>ITK Оптический (патч-корд), MM, 50/125 (OM4), FC/UPC-FC/UPC,(Duplex),10м</t>
  </si>
  <si>
    <t>FPC5004-FCU-FCU-C2L-15M</t>
  </si>
  <si>
    <t>ITK Оптический (патч-корд), MM, 50/125 (OM4), FC/UPC-FC/UPC,(Duplex),15м</t>
  </si>
  <si>
    <t>FPC5004-FCU-FCU-C2L-1M</t>
  </si>
  <si>
    <t>ITK Оптический (патч-корд), MM, 50/125 (OM4), FC/UPC-FC/UPC,(Duplex),1м</t>
  </si>
  <si>
    <t>FPC5004-FCU-FCU-C2L-20M</t>
  </si>
  <si>
    <t>ITK Оптический (патч-корд), MM, 50/125 (OM4), FC/UPC-FC/UPC,(Duplex),20м</t>
  </si>
  <si>
    <t>FPC5004-FCU-FCU-C2L-25M</t>
  </si>
  <si>
    <t>ITK Оптический (патч-корд), MM, 50/125 (OM4), FC/UPC-FC/UPC,(Duplex),25м</t>
  </si>
  <si>
    <t>FPC5004-FCU-FCU-C2L-2M</t>
  </si>
  <si>
    <t>ITK Оптический (патч-корд), MM, 50/125 (OM4), FC/UPC-FC/UPC,(Duplex),2м</t>
  </si>
  <si>
    <t>FPC5004-FCU-FCU-C2L-30M</t>
  </si>
  <si>
    <t>ITK Оптический (патч-корд), MM, 50/125 (OM4), FC/UPC-FC/UPC,(Duplex),30м</t>
  </si>
  <si>
    <t>FPC5004-FCU-FCU-C2L-3M</t>
  </si>
  <si>
    <t>ITK Оптический (патч-корд), MM, 50/125 (OM4), FC/UPC-FC/UPC,(Duplex),3м</t>
  </si>
  <si>
    <t>FPC5004-FCU-FCU-C2L-50M</t>
  </si>
  <si>
    <t>ITK Оптический (патч-корд), MM, 50/125 (OM4), FC/UPC-FC/UPC,(Duplex),50м</t>
  </si>
  <si>
    <t>FPC5004-FCU-FCU-C2L-5M</t>
  </si>
  <si>
    <t>ITK Оптический (патч-корд), MM, 50/125 (OM4), FC/UPC-FC/UPC,(Duplex),5м</t>
  </si>
  <si>
    <t>FPC5004-FCU-FCU-C2L-70M</t>
  </si>
  <si>
    <t>ITK Оптический (патч-корд), MM, 50/125 (OM4), FC/UPC-FC/UPC,(Duplex),70м</t>
  </si>
  <si>
    <t>12.04.03.04.08 ITK Оптический (патч-корд), MM, (OM4), LC-LC</t>
  </si>
  <si>
    <t>FPC5004-LCU-LCU-C2L-100M</t>
  </si>
  <si>
    <t>ITK Оптический (патч-корд), MM, 50/125 (OM4), LC/UPC-LC/UPC,(Duplex),100м</t>
  </si>
  <si>
    <t>FPC5004-LCU-LCU-C2L-10M</t>
  </si>
  <si>
    <t>ITK Оптический (патч-корд), MM, 50/125 (OM4), LC/UPC-LC/UPC,(Duplex),10м</t>
  </si>
  <si>
    <t>FPC5004-LCU-LCU-C2L-15M</t>
  </si>
  <si>
    <t>ITK Оптический (патч-корд), MM, 50/125 (OM4), LC/UPC-LC/UPC,(Duplex),15м</t>
  </si>
  <si>
    <t>FPC5004-LCU-LCU-C2L-1M</t>
  </si>
  <si>
    <t>ITK Оптический (патч-корд), MM, 50/125 (OM4), LC/UPC-LC/UPC,(Duplex),1м</t>
  </si>
  <si>
    <t>FPC5004-LCU-LCU-C2L-20M</t>
  </si>
  <si>
    <t>ITK Оптический (патч-корд), MM, 50/125 (OM4), LC/UPC-LC/UPC,(Duplex),20м</t>
  </si>
  <si>
    <t>FPC5004-LCU-LCU-C2L-25M</t>
  </si>
  <si>
    <t>ITK Оптический (патч-корд), MM, 50/125 (OM4), LC/UPC-LC/UPC,(Duplex),25м</t>
  </si>
  <si>
    <t>FPC5004-LCU-LCU-C2L-2M</t>
  </si>
  <si>
    <t>ITK Оптический (патч-корд), MM, 50/125 (OM4), LC/UPC-LC/UPC,(Duplex),2м</t>
  </si>
  <si>
    <t>FPC5004-LCU-LCU-C2L-30M</t>
  </si>
  <si>
    <t>ITK Оптический (патч-корд), MM, 50/125 (OM4), LC/UPC-LC/UPC,(Duplex),30м</t>
  </si>
  <si>
    <t>FPC5004-LCU-LCU-C2L-3M</t>
  </si>
  <si>
    <t>ITK Оптический (патч-корд), MM, 50/125 (OM4), LC/UPC-LC/UPC,(Duplex),3м</t>
  </si>
  <si>
    <t>FPC5004-LCU-LCU-C2L-50M</t>
  </si>
  <si>
    <t>ITK Оптический (патч-корд), MM, 50/125 (OM4), LC/UPC-LC/UPC,(Duplex),50м</t>
  </si>
  <si>
    <t>FPC5004-LCU-LCU-C2L-5M</t>
  </si>
  <si>
    <t>ITK Оптический (патч-корд), MM, 50/125 (OM4), LC/UPC-LC/UPC,(Duplex),5м</t>
  </si>
  <si>
    <t>FPC5004-LCU-LCU-C2L-70M</t>
  </si>
  <si>
    <t>ITK Оптический (патч-корд), MM, 50/125 (OM4), LC/UPC-LC/UPC,(Duplex),70м</t>
  </si>
  <si>
    <t>12.04.03.04.09 ITK Оптический (патч-корд), MM, (OM4), SC-SC</t>
  </si>
  <si>
    <t>FPC5004-SCU-SCU-C2L-100M</t>
  </si>
  <si>
    <t>ITK Оптический (патч-корд), MM, 50/125 (OM4), SC/UPC-SC/UPC,(Duplex),100м</t>
  </si>
  <si>
    <t>FPC5004-SCU-SCU-C2L-10M</t>
  </si>
  <si>
    <t>ITK Оптический (патч-корд), MM, 50/125 (OM4), SC/UPC-SC/UPC,(Duplex),10м</t>
  </si>
  <si>
    <t>FPC5004-SCU-SCU-C2L-15M</t>
  </si>
  <si>
    <t>ITK Оптический (патч-корд), MM, 50/125 (OM4), SC/UPC-SC/UPC,(Duplex),15м</t>
  </si>
  <si>
    <t>FPC5004-SCU-SCU-C2L-1M</t>
  </si>
  <si>
    <t>ITK Оптический (патч-корд), MM, 50/125 (OM4), SC/UPC-SC/UPC,(Duplex),1м</t>
  </si>
  <si>
    <t>FPC5004-SCU-SCU-C2L-20M</t>
  </si>
  <si>
    <t>ITK Оптический (патч-корд), MM, 50/125 (OM4), SC/UPC-SC/UPC,(Duplex),20м</t>
  </si>
  <si>
    <t>FPC5004-SCU-SCU-C2L-25M</t>
  </si>
  <si>
    <t>ITK Оптический (патч-корд), MM, 50/125 (OM4), SC/UPC-SC/UPC,(Duplex),25м</t>
  </si>
  <si>
    <t>FPC5004-SCU-SCU-C2L-2M</t>
  </si>
  <si>
    <t>ITK Оптический (патч-корд), MM, 50/125 (OM4), SC/UPC-SC/UPC,(Duplex),2м</t>
  </si>
  <si>
    <t>FPC5004-SCU-SCU-C2L-30M</t>
  </si>
  <si>
    <t>ITK Оптический (патч-корд), MM, 50/125 (OM4), SC/UPC-SC/UPC,(Duplex),30м</t>
  </si>
  <si>
    <t>FPC5004-SCU-SCU-C2L-3M</t>
  </si>
  <si>
    <t>ITK Оптический (патч-корд), MM, 50/125 (OM4), SC/UPC-SC/UPC,(Duplex),3м</t>
  </si>
  <si>
    <t>FPC5004-SCU-SCU-C2L-50M</t>
  </si>
  <si>
    <t>ITK Оптический (патч-корд), MM, 50/125 (OM4), SC/UPC-SC/UPC,(Duplex),50м</t>
  </si>
  <si>
    <t>FPC5004-SCU-SCU-C2L-5M</t>
  </si>
  <si>
    <t>ITK Оптический (патч-корд), MM, 50/125 (OM4), SC/UPC-SC/UPC,(Duplex),5м</t>
  </si>
  <si>
    <t>FPC5004-SCU-SCU-C2L-70M</t>
  </si>
  <si>
    <t>ITK Оптический (патч-корд), MM, 50/125 (OM4), SC/UPC-SC/UPC,(Duplex),70м</t>
  </si>
  <si>
    <t>12.04.03.05.01 ITK Оптический (патч-корд), SM, (OS2), FC-LC</t>
  </si>
  <si>
    <t>FPC09-FCU-LCU-C1L-100M</t>
  </si>
  <si>
    <t>ITK Оптический (патч-корд), SM, 9/125 (OS2), FC/UPC-LC/UPC,(simplex),100м</t>
  </si>
  <si>
    <t>FPC09-FCU-LCU-C1L-10M</t>
  </si>
  <si>
    <t>ITK Оптический (патч-корд), SM, 9/125 (OS2), FC/UPC-LC/UPC,(simplex),10м</t>
  </si>
  <si>
    <t>FPC09-FCU-LCU-C1L-15M</t>
  </si>
  <si>
    <t>ITK Оптический (патч-корд), SM, 9/125 (OS2), FC/UPC-LC/UPC,(simplex),15м</t>
  </si>
  <si>
    <t>FPC09-FCU-LCU-C1L-1M</t>
  </si>
  <si>
    <t>ITK Оптический (патч-корд), SM, 9/125 (OS2), FC/UPC-LC/UPC,(simplex),1м</t>
  </si>
  <si>
    <t>FPC09-FCU-LCU-C1L-20M</t>
  </si>
  <si>
    <t>ITK Оптический (патч-корд), SM, 9/125 (OS2), FC/UPC-LC/UPC,(simplex),20м</t>
  </si>
  <si>
    <t>FPC09-FCU-LCU-C1L-25M</t>
  </si>
  <si>
    <t>ITK Оптический (патч-корд), SM, 9/125 (OS2), FC/UPC-LC/UPC,(simplex),25м</t>
  </si>
  <si>
    <t>FPC09-FCU-LCU-C1L-2M</t>
  </si>
  <si>
    <t>ITK Оптический (патч-корд), SM, 9/125 (OS2), FC/UPC-LC/UPC,(simplex),2м</t>
  </si>
  <si>
    <t>FPC09-FCU-LCU-C1L-30M</t>
  </si>
  <si>
    <t>ITK Оптический (патч-корд), SM, 9/125 (OS2), FC/UPC-LC/UPC,(simplex),30м</t>
  </si>
  <si>
    <t>FPC09-FCU-LCU-C1L-3M</t>
  </si>
  <si>
    <t>ITK Оптический (патч-корд), SM, 9/125 (OS2), FC/UPC-LC/UPC,(simplex),3м</t>
  </si>
  <si>
    <t>FPC09-FCU-LCU-C1L-50M</t>
  </si>
  <si>
    <t>ITK Оптический (патч-корд), SM, 9/125 (OS2), FC/UPC-LC/UPC,(simplex),50м</t>
  </si>
  <si>
    <t>FPC09-FCU-LCU-C1L-5M</t>
  </si>
  <si>
    <t>ITK Оптический (патч-корд), SM, 9/125 (OS2), FC/UPC-LC/UPC,(simplex),5м</t>
  </si>
  <si>
    <t>FPC09-FCU-LCU-C1L-70M</t>
  </si>
  <si>
    <t>ITK Оптический (патч-корд), SM, 9/125 (OS2), FC/UPC-LC/UPC,(simplex),70м</t>
  </si>
  <si>
    <t>FPC09-FCU-LCU-C1L-7M</t>
  </si>
  <si>
    <t>ITK Оптический (патч-корд), SM, 9/125 (OS2), FC/UPC-LC/UPC,(simplex),7м</t>
  </si>
  <si>
    <t>FPC09-FCU-LCU-C2L-100M</t>
  </si>
  <si>
    <t>ITK Оптический (патч-корд), SM, 9/125 (OS2), FC/UPC-LC/UPC,(Duplex),100м</t>
  </si>
  <si>
    <t>FPC09-FCU-LCU-C2L-10M</t>
  </si>
  <si>
    <t>ITK Оптический (патч-корд), SM, 9/125 (OS2), FC/UPC-LC/UPC,(Duplex),10м</t>
  </si>
  <si>
    <t>FPC09-FCU-LCU-C2L-15M</t>
  </si>
  <si>
    <t>ITK Оптический (патч-корд), SM, 9/125 (OS2), FC/UPC-LC/UPC,(Duplex),15м</t>
  </si>
  <si>
    <t>FPC09-FCU-LCU-C2L-1M</t>
  </si>
  <si>
    <t>ITK Оптический (патч-корд), SM, 9/125 (OS2), FC/UPC-LC/UPC,(Duplex),1м</t>
  </si>
  <si>
    <t>FPC09-FCU-LCU-C2L-20M</t>
  </si>
  <si>
    <t>ITK Оптический (патч-корд), SM, 9/125 (OS2), FC/UPC-LC/UPC,(Duplex),20м</t>
  </si>
  <si>
    <t>FPC09-FCU-LCU-C2L-25M</t>
  </si>
  <si>
    <t>ITK Оптический (патч-корд), SM, 9/125 (OS2), FC/UPC-LC/UPC,(Duplex),25м</t>
  </si>
  <si>
    <t>FPC09-FCU-LCU-C2L-2M</t>
  </si>
  <si>
    <t>ITK Оптический (патч-корд), SM, 9/125 (OS2), FC/UPC-LC/UPC,(Duplex),2м</t>
  </si>
  <si>
    <t>FPC09-FCU-LCU-C2L-30M</t>
  </si>
  <si>
    <t>ITK Оптический (патч-корд), SM, 9/125 (OS2), FC/UPC-LC/UPC,(Duplex),30м</t>
  </si>
  <si>
    <t>FPC09-FCU-LCU-C2L-3M</t>
  </si>
  <si>
    <t>ITK Оптический (патч-корд), SM, 9/125 (OS2), FC/UPC-LC/UPC,(Duplex),3м</t>
  </si>
  <si>
    <t>FPC09-FCU-LCU-C2L-50M</t>
  </si>
  <si>
    <t>ITK Оптический (патч-корд), SM, 9/125 (OS2), FC/UPC-LC/UPC,(Duplex),50м</t>
  </si>
  <si>
    <t>FPC09-FCU-LCU-C2L-5M</t>
  </si>
  <si>
    <t>ITK Оптический (патч-корд), SM, 9/125 (OS2), FC/UPC-LC/UPC,(Duplex),5м</t>
  </si>
  <si>
    <t>FPC09-FCU-LCU-C2L-70M</t>
  </si>
  <si>
    <t>ITK Оптический (патч-корд), SM, 9/125 (OS2), FC/UPC-LC/UPC,(Duplex),70м</t>
  </si>
  <si>
    <t>FPC09-FCU-LCU-C2L-7M</t>
  </si>
  <si>
    <t>ITK Оптический (патч-корд), SM, 9/125 (OS2), FC/UPC-LC/UPC,(Duplex),7м</t>
  </si>
  <si>
    <t>12.04.03.05.02 ITK Оптический (патч-корд), SM, (OS2), LC-SC</t>
  </si>
  <si>
    <t>FPC09-LCU-SCA-C1L-1M</t>
  </si>
  <si>
    <t>ITK Оптический (патч-корд), SM, 9/125 (OS2), LC/UPC-SC/APC,(simplex),1м</t>
  </si>
  <si>
    <t>FPC09-LCU-SCU-C1L-100M</t>
  </si>
  <si>
    <t>ITK Оптический (патч-корд), SM, 9/125 (OS2), LC/UPC-SC/UPC,(simplex),100м</t>
  </si>
  <si>
    <t>FPC09-LCU-SCU-C1L-10M</t>
  </si>
  <si>
    <t>ITK Оптический (патч-корд), SM, 9/125 (OS2), LC/UPC-SC/UPC,(simplex),10м</t>
  </si>
  <si>
    <t>FPC09-LCU-SCU-C1L-15M</t>
  </si>
  <si>
    <t>ITK Оптический (патч-корд), SM, 9/125 (OS2), LC/UPC-SC/UPC,(simplex),15м</t>
  </si>
  <si>
    <t>FPC09-LCU-SCU-C1L-1M</t>
  </si>
  <si>
    <t>ITK Оптический (патч-корд), SM, 9/125 (OS2), LC/UPC-SC/UPC,(simplex),1м</t>
  </si>
  <si>
    <t>FPC09-LCU-SCU-C1L-20M</t>
  </si>
  <si>
    <t>ITK Оптический (патч-корд), SM, 9/125 (OS2), LC/UPC-SC/UPC,(simplex),20м</t>
  </si>
  <si>
    <t>FPC09-LCU-SCU-C1L-25M</t>
  </si>
  <si>
    <t>ITK Оптический (патч-корд), SM, 9/125 (OS2), LC/UPC-SC/UPC,(simplex),25м</t>
  </si>
  <si>
    <t>FPC09-LCU-SCU-C1L-2M</t>
  </si>
  <si>
    <t>ITK Оптический (патч-корд), SM, 9/125 (OS2), LC/UPC-SC/UPC,(simplex),2м</t>
  </si>
  <si>
    <t>FPC09-LCU-SCU-C1L-30M</t>
  </si>
  <si>
    <t>ITK Оптический (патч-корд), SM, 9/125 (OS2), LC/UPC-SC/UPC,(simplex),30м</t>
  </si>
  <si>
    <t>FPC09-LCU-SCU-C1L-3M</t>
  </si>
  <si>
    <t>ITK Оптический (патч-корд), SM, 9/125 (OS2), LC/UPC-SC/UPC,(simplex),3м</t>
  </si>
  <si>
    <t>FPC09-LCU-SCU-C1L-50M</t>
  </si>
  <si>
    <t>ITK Оптический (патч-корд), SM, 9/125 (OS2), LC/UPC-SC/UPC,(simplex),50м</t>
  </si>
  <si>
    <t>FPC09-LCU-SCU-C1L-5M</t>
  </si>
  <si>
    <t>ITK Оптический (патч-корд), SM, 9/125 (OS2), LC/UPC-SC/UPC,(simplex),5м</t>
  </si>
  <si>
    <t>FPC09-LCU-SCU-C1L-70M</t>
  </si>
  <si>
    <t>ITK Оптический (патч-корд), SM, 9/125 (OS2), LC/UPC-SC/UPC,(simplex),70м</t>
  </si>
  <si>
    <t>FPC09-LCU-SCU-C1L-7M</t>
  </si>
  <si>
    <t>ITK Оптический (патч-корд), SM, 9/125 (OS2), LC/UPC-SC/UPC,(simplex),7м</t>
  </si>
  <si>
    <t>FPC09-LCU-SCU-C2L-100M</t>
  </si>
  <si>
    <t>ITK Оптический (патч-корд), SM, 9/125 (OS2), LC/UPC-SC/UPC,(Duplex),100м</t>
  </si>
  <si>
    <t>FPC09-LCU-SCU-C2L-10M</t>
  </si>
  <si>
    <t>ITK Оптический (патч-корд), SM, 9/125 (OS2), LC/UPC-SC/UPC,(Duplex),10м</t>
  </si>
  <si>
    <t>FPC09-LCU-SCU-C2L-15M</t>
  </si>
  <si>
    <t>ITK Оптический (патч-корд), SM, 9/125 (OS2), LC/UPC-SC/UPC,(Duplex),15м</t>
  </si>
  <si>
    <t>FPC09-LCU-SCU-C2L-1M</t>
  </si>
  <si>
    <t>ITK Оптический (патч-корд), SM, 9/125 (OS2), LC/UPC-SC/UPC,(Duplex),1м</t>
  </si>
  <si>
    <t>FPC09-LCU-SCU-C2L-20M</t>
  </si>
  <si>
    <t>ITK Оптический (патч-корд), SM, 9/125 (OS2), LC/UPC-SC/UPC,(Duplex),20м</t>
  </si>
  <si>
    <t>FPC09-LCU-SCU-C2L-25M</t>
  </si>
  <si>
    <t>ITK Оптический (патч-корд), SM, 9/125 (OS2), LC/UPC-SC/UPC,(Duplex),25м</t>
  </si>
  <si>
    <t>FPC09-LCU-SCU-C2L-2M</t>
  </si>
  <si>
    <t>ITK Оптический (патч-корд), SM, 9/125 (OS2), LC/UPC-SC/UPC,(Duplex),2м</t>
  </si>
  <si>
    <t>FPC09-LCU-SCU-C2L-30M</t>
  </si>
  <si>
    <t>ITK Оптический (патч-корд), SM, 9/125 (OS2), LC/UPC-SC/UPC,(Duplex),30м</t>
  </si>
  <si>
    <t>FPC09-LCU-SCU-C2L-3M</t>
  </si>
  <si>
    <t>ITK Оптический (патч-корд), SM, 9/125 (OS2), LC/UPC-SC/UPC,(Duplex),3м</t>
  </si>
  <si>
    <t>FPC09-LCU-SCU-C2L-50M</t>
  </si>
  <si>
    <t>ITK Оптический (патч-корд), SM, 9/125 (OS2), LC/UPC-SC/UPC,(Duplex),50м</t>
  </si>
  <si>
    <t>FPC09-LCU-SCU-C2L-5M</t>
  </si>
  <si>
    <t>ITK Оптический (патч-корд), SM, 9/125 (OS2), LC/UPC-SC/UPC,(Duplex),5м</t>
  </si>
  <si>
    <t>FPC09-LCU-SCU-C2L-70M</t>
  </si>
  <si>
    <t>ITK Оптический (патч-корд), SM, 9/125 (OS2), LC/UPC-SC/UPC,(Duplex),70м</t>
  </si>
  <si>
    <t>FPC09-LCU-SCU-C2L-7M</t>
  </si>
  <si>
    <t>ITK Оптический (патч-корд), SM, 9/125 (OS2), LC/UPC-SC/UPC,(Duplex),7м</t>
  </si>
  <si>
    <t>FPC09-SCA-LCA-C2L-100M</t>
  </si>
  <si>
    <t>ITK Оптический (патч-корд), SM, 9/125 (OS2), SC/APC-LC/APC,(Duplex),100м</t>
  </si>
  <si>
    <t>FPC09-SCA-LCA-C2L-10M</t>
  </si>
  <si>
    <t>ITK Оптический (патч-корд), SM, 9/125 (OS2), SC/APC-LC/APC,(Duplex),10м</t>
  </si>
  <si>
    <t>FPC09-SCA-LCA-C2L-15M</t>
  </si>
  <si>
    <t>ITK Оптический (патч-корд), SM, 9/125 (OS2), SC/APC-LC/APC,(Duplex),15м</t>
  </si>
  <si>
    <t>FPC09-SCA-LCA-C2L-1M</t>
  </si>
  <si>
    <t>ITK Оптический (патч-корд), SM, 9/125 (OS2), SC/APC-LC/APC,(Duplex),1м</t>
  </si>
  <si>
    <t>FPC09-SCA-LCA-C2L-20M</t>
  </si>
  <si>
    <t>ITK Оптический (патч-корд), SM, 9/125 (OS2), SC/APC-LC/APC,(Duplex),20м</t>
  </si>
  <si>
    <t>FPC09-SCA-LCA-C2L-25M</t>
  </si>
  <si>
    <t>ITK Оптический (патч-корд), SM, 9/125 (OS2), SC/APC-LC/APC,(Duplex),25м</t>
  </si>
  <si>
    <t>FPC09-SCA-LCA-C2L-2M</t>
  </si>
  <si>
    <t>ITK Оптический (патч-корд), SM, 9/125 (OS2), SC/APC-LC/APC,(Duplex),2м</t>
  </si>
  <si>
    <t>FPC09-SCA-LCA-C2L-30M</t>
  </si>
  <si>
    <t>ITK Оптический (патч-корд), SM, 9/125 (OS2), SC/APC-LC/APC,(Duplex),30м</t>
  </si>
  <si>
    <t>FPC09-SCA-LCA-C2L-3M</t>
  </si>
  <si>
    <t>ITK Оптический (патч-корд), SM, 9/125 (OS2), SC/APC-LC/APC,(Duplex),3м</t>
  </si>
  <si>
    <t>FPC09-SCA-LCA-C2L-50M</t>
  </si>
  <si>
    <t>ITK Оптический (патч-корд), SM, 9/125 (OS2), SC/APC-LC/APC,(Duplex),50м</t>
  </si>
  <si>
    <t>FPC09-SCA-LCA-C2L-5M</t>
  </si>
  <si>
    <t>ITK Оптический (патч-корд), SM, 9/125 (OS2), SC/APC-LC/APC,(Duplex),5м</t>
  </si>
  <si>
    <t>FPC09-SCA-LCA-C2L-70M</t>
  </si>
  <si>
    <t>ITK Оптический (патч-корд), SM, 9/125 (OS2), SC/APC-LC/APC,(Duplex),70м</t>
  </si>
  <si>
    <t>FPC09-SCA-LCA-C2L-7M</t>
  </si>
  <si>
    <t>ITK Оптический (патч-корд), SM, 9/125 (OS2), SC/APC-LC/APC,(Duplex),7м</t>
  </si>
  <si>
    <t>12.04.03.05.03 ITK Оптический (патч-корд), SM, (OS2), SC-FC</t>
  </si>
  <si>
    <t>FPC09-SCU-FCU-C1L-100M</t>
  </si>
  <si>
    <t>ITK Оптический (патч-корд), SM, 9/125 (OS2), SC/UPC-FC/UPC,(simplex),100м</t>
  </si>
  <si>
    <t>FPC09-SCU-FCU-C1L-10M</t>
  </si>
  <si>
    <t>ITK Оптический (патч-корд), SM, 9/125 (OS2), SC/UPC-FC/UPC,(simplex),10м</t>
  </si>
  <si>
    <t>FPC09-SCU-FCU-C1L-15M</t>
  </si>
  <si>
    <t>ITK Оптический (патч-корд), SM, 9/125 (OS2), SC/UPC-FC/UPC,(simplex),15м</t>
  </si>
  <si>
    <t>FPC09-SCU-FCU-C1L-1M</t>
  </si>
  <si>
    <t>ITK Оптический (патч-корд), SM, 9/125 (OS2), SC/UPC-FC/UPC,(simplex),1м</t>
  </si>
  <si>
    <t>FPC09-SCU-FCU-C1L-20M</t>
  </si>
  <si>
    <t>ITK Оптический (патч-корд), SM, 9/125 (OS2), SC/UPC-FC/UPC,(simplex),20м</t>
  </si>
  <si>
    <t>FPC09-SCU-FCU-C1L-25M</t>
  </si>
  <si>
    <t>ITK Оптический (патч-корд), SM, 9/125 (OS2), SC/UPC-FC/UPC,(simplex),25м</t>
  </si>
  <si>
    <t>FPC09-SCU-FCU-C1L-2M</t>
  </si>
  <si>
    <t>ITK Оптический (патч-корд), SM, 9/125 (OS2), SC/UPC-FC/UPC,(simplex),2м</t>
  </si>
  <si>
    <t>FPC09-SCU-FCU-C1L-30M</t>
  </si>
  <si>
    <t>ITK Оптический (патч-корд), SM, 9/125 (OS2), SC/UPC-FC/UPC,(simplex),30м</t>
  </si>
  <si>
    <t>FPC09-SCU-FCU-C1L-3M</t>
  </si>
  <si>
    <t>ITK Оптический (патч-корд), SM, 9/125 (OS2), SC/UPC-FC/UPC,(simplex),3м</t>
  </si>
  <si>
    <t>FPC09-SCU-FCU-C1L-50M</t>
  </si>
  <si>
    <t>ITK Оптический (патч-корд), SM, 9/125 (OS2), SC/UPC-FC/UPC,(simplex),50м</t>
  </si>
  <si>
    <t>FPC09-SCU-FCU-C1L-5M</t>
  </si>
  <si>
    <t>ITK Оптический (патч-корд), SM, 9/125 (OS2), SC/UPC-FC/UPC,(simplex),5м</t>
  </si>
  <si>
    <t>FPC09-SCU-FCU-C1L-70M</t>
  </si>
  <si>
    <t>ITK Оптический (патч-корд), SM, 9/125 (OS2), SC/UPC-FC/UPC,(simplex),70м</t>
  </si>
  <si>
    <t>FPC09-SCU-FCU-C1L-7M</t>
  </si>
  <si>
    <t>ITK Оптический (патч-корд), SM, 9/125 (OS2), SC/UPC-FC/UPC,(simplex),7м</t>
  </si>
  <si>
    <t>FPC09-SCU-FCU-C2L-100M</t>
  </si>
  <si>
    <t>ITK Оптический (патч-корд), SM, 9/125 (OS2), SC/UPC-FC/UPC,(Duplex),100м</t>
  </si>
  <si>
    <t>FPC09-SCU-FCU-C2L-10M</t>
  </si>
  <si>
    <t>ITK Оптический (патч-корд), SM, 9/125 (OS2), SC/UPC-FC/UPC,(Duplex),10м</t>
  </si>
  <si>
    <t>FPC09-SCU-FCU-C2L-15M</t>
  </si>
  <si>
    <t>ITK Оптический (патч-корд), SM, 9/125 (OS2), SC/UPC-FC/UPC,(Duplex),15м</t>
  </si>
  <si>
    <t>FPC09-SCU-FCU-C2L-1M</t>
  </si>
  <si>
    <t>ITK Оптический (патч-корд), SM, 9/125 (OS2), SC/UPC-FC/UPC,(Duplex),1м</t>
  </si>
  <si>
    <t>FPC09-SCU-FCU-C2L-20M</t>
  </si>
  <si>
    <t>ITK Оптический (патч-корд), SM, 9/125 (OS2), SC/UPC-FC/UPC,(Duplex),20м</t>
  </si>
  <si>
    <t>FPC09-SCU-FCU-C2L-25M</t>
  </si>
  <si>
    <t>ITK Оптический (патч-корд), SM, 9/125 (OS2), SC/UPC-FC/UPC,(Duplex),25м</t>
  </si>
  <si>
    <t>FPC09-SCU-FCU-C2L-2M</t>
  </si>
  <si>
    <t>ITK Оптический (патч-корд), SM, 9/125 (OS2), SC/UPC-FC/UPC,(Duplex),2м</t>
  </si>
  <si>
    <t>FPC09-SCU-FCU-C2L-30M</t>
  </si>
  <si>
    <t>ITK Оптический (патч-корд), SM, 9/125 (OS2), SC/UPC-FC/UPC,(Duplex),30м</t>
  </si>
  <si>
    <t>FPC09-SCU-FCU-C2L-3M</t>
  </si>
  <si>
    <t>ITK Оптический (патч-корд), SM, 9/125 (OS2), SC/UPC-FC/UPC,(Duplex),3м</t>
  </si>
  <si>
    <t>FPC09-SCU-FCU-C2L-50M</t>
  </si>
  <si>
    <t>ITK Оптический (патч-корд), SM, 9/125 (OS2), SC/UPC-FC/UPC,(Duplex),50м</t>
  </si>
  <si>
    <t>FPC09-SCU-FCU-C2L-5M</t>
  </si>
  <si>
    <t>ITK Оптический (патч-корд), SM, 9/125 (OS2), SC/UPC-FC/UPC,(Duplex),5м</t>
  </si>
  <si>
    <t>FPC09-SCU-FCU-C2L-70M</t>
  </si>
  <si>
    <t>ITK Оптический (патч-корд), SM, 9/125 (OS2), SC/UPC-FC/UPC,(Duplex),70м</t>
  </si>
  <si>
    <t>FPC09-SCU-FCU-C2L-7M</t>
  </si>
  <si>
    <t>ITK Оптический (патч-корд), SM, 9/125 (OS2), SC/UPC-FC/UPC,(Duplex),7м</t>
  </si>
  <si>
    <t>12.04.03.05.04 ITK Оптический (патч-корд), SM, (OS2), SC-ST</t>
  </si>
  <si>
    <t>FPC09-SCU-STU-C1L-100M</t>
  </si>
  <si>
    <t>ITK Оптический (патч-корд), SM, 9/125 (OS2), SC/UPC-ST/UPC,(simplex),100м</t>
  </si>
  <si>
    <t>FPC09-SCU-STU-C1L-10M</t>
  </si>
  <si>
    <t>ITK Оптический (патч-корд), SM, 9/125 (OS2), SC/UPC-ST/UPC,(simplex),10м</t>
  </si>
  <si>
    <t>FPC09-SCU-STU-C1L-15M</t>
  </si>
  <si>
    <t>ITK Оптический (патч-корд), SM, 9/125 (OS2), SC/UPC-ST/UPC,(simplex),15м</t>
  </si>
  <si>
    <t>FPC09-SCU-STU-C1L-1M</t>
  </si>
  <si>
    <t>ITK Оптический (патч-корд), SM, 9/125 (OS2), SC/UPC-ST/UPC,(simplex),1м</t>
  </si>
  <si>
    <t>FPC09-SCU-STU-C1L-20M</t>
  </si>
  <si>
    <t>ITK Оптический (патч-корд), SM, 9/125 (OS2), SC/UPC-ST/UPC,(simplex),20м</t>
  </si>
  <si>
    <t>FPC09-SCU-STU-C1L-25M</t>
  </si>
  <si>
    <t>ITK Оптический (патч-корд), SM, 9/125 (OS2), SC/UPC-ST/UPC,(simplex),25м</t>
  </si>
  <si>
    <t>FPC09-SCU-STU-C1L-2M</t>
  </si>
  <si>
    <t>ITK Оптический (патч-корд), SM, 9/125 (OS2), SC/UPC-ST/UPC,(simplex),2м</t>
  </si>
  <si>
    <t>FPC09-SCU-STU-C1L-30M</t>
  </si>
  <si>
    <t>ITK Оптический (патч-корд), SM, 9/125 (OS2), SC/UPC-ST/UPC,(simplex),30м</t>
  </si>
  <si>
    <t>FPC09-SCU-STU-C1L-3M</t>
  </si>
  <si>
    <t>ITK Оптический (патч-корд), SM, 9/125 (OS2), SC/UPC-ST/UPC,(simplex),3м</t>
  </si>
  <si>
    <t>FPC09-SCU-STU-C1L-50M</t>
  </si>
  <si>
    <t>ITK Оптический (патч-корд), SM, 9/125 (OS2), SC/UPC-ST/UPC,(simplex),50м</t>
  </si>
  <si>
    <t>FPC09-SCU-STU-C1L-5M</t>
  </si>
  <si>
    <t>ITK Оптический (патч-корд), SM, 9/125 (OS2), SC/UPC-ST/UPC,(simplex),5м</t>
  </si>
  <si>
    <t>FPC09-SCU-STU-C1L-70M</t>
  </si>
  <si>
    <t>ITK Оптический (патч-корд), SM, 9/125 (OS2), SC/UPC-ST/UPC,(simplex),70м</t>
  </si>
  <si>
    <t>FPC09-SCU-STU-C1L-7M</t>
  </si>
  <si>
    <t>ITK Оптический (патч-корд), SM, 9/125 (OS2), SC/UPC-ST/UPC,(simplex),7м</t>
  </si>
  <si>
    <t>12.04.03.06.02 ITK Оптический (патч-корд), MM, (OM2), LC-SC</t>
  </si>
  <si>
    <t>FPC50-SCU-LCU-C2L-10M</t>
  </si>
  <si>
    <t>ITK Оптический (патч-корд), MM, 50/125 (OM2), SC/UPC-LC/UPC,(Duplex),10м</t>
  </si>
  <si>
    <t>FPC50-SCU-LCU-C2L-1M</t>
  </si>
  <si>
    <t>ITK Оптический (патч-корд), MM, 50/125 (OM2), SC/UPC-LC/UPC,(Duplex),1м</t>
  </si>
  <si>
    <t>FPC50-SCU-LCU-C2L-2M</t>
  </si>
  <si>
    <t>ITK Оптический (патч-корд), MM, 50/125 (OM2), SC/UPC-LC/UPC,(Duplex),2м</t>
  </si>
  <si>
    <t>FPC50-SCU-LCU-C2L-3M</t>
  </si>
  <si>
    <t>ITK Оптический (патч-корд), MM, 50/125 (OM2), SC/UPC-LC/UPC,(Duplex),3м</t>
  </si>
  <si>
    <t>12.04.03.06.05 ITK Оптический (патч-корд), MM, (OM3), FC-LC</t>
  </si>
  <si>
    <t>FPC5003-FCU-LCU-C2L-100M</t>
  </si>
  <si>
    <t>ITK Оптический (патч-корд), MM, 50/125 (OM3), FC/UPC-LC/UPC,(Duplex),100м</t>
  </si>
  <si>
    <t>FPC5003-FCU-LCU-C2L-10M</t>
  </si>
  <si>
    <t>ITK Оптический (патч-корд), MM, 50/125 (OM3), FC/UPC-LC/UPC,(Duplex),10м</t>
  </si>
  <si>
    <t>FPC5003-FCU-LCU-C2L-15M</t>
  </si>
  <si>
    <t>ITK Оптический (патч-корд), MM, 50/125 (OM3), FC/UPC-LC/UPC,(Duplex),15м</t>
  </si>
  <si>
    <t>FPC5003-FCU-LCU-C2L-1M</t>
  </si>
  <si>
    <t>ITK Оптический (патч-корд), MM, 50/125 (OM3), FC/UPC-LC/UPC,(Duplex),1м</t>
  </si>
  <si>
    <t>FPC5003-FCU-LCU-C2L-20M</t>
  </si>
  <si>
    <t>ITK Оптический (патч-корд), MM, 50/125 (OM3), FC/UPC-LC/UPC,(Duplex),20м</t>
  </si>
  <si>
    <t>FPC5003-FCU-LCU-C2L-25M</t>
  </si>
  <si>
    <t>ITK Оптический (патч-корд), MM, 50/125 (OM3), FC/UPC-LC/UPC,(Duplex),25м</t>
  </si>
  <si>
    <t>FPC5003-FCU-LCU-C2L-2M</t>
  </si>
  <si>
    <t>ITK Оптический (патч-корд), MM, 50/125 (OM3), FC/UPC-LC/UPC,(Duplex),2м</t>
  </si>
  <si>
    <t>FPC5003-FCU-LCU-C2L-30M</t>
  </si>
  <si>
    <t>ITK Оптический (патч-корд), MM, 50/125 (OM3), FC/UPC-LC/UPC,(Duplex),30м</t>
  </si>
  <si>
    <t>FPC5003-FCU-LCU-C2L-3M</t>
  </si>
  <si>
    <t>ITK Оптический (патч-корд), MM, 50/125 (OM3), FC/UPC-LC/UPC,(Duplex),3м</t>
  </si>
  <si>
    <t>FPC5003-FCU-LCU-C2L-50M</t>
  </si>
  <si>
    <t>ITK Оптический (патч-корд), MM, 50/125 (OM3), FC/UPC-LC/UPC,(Duplex),50м</t>
  </si>
  <si>
    <t>FPC5003-FCU-LCU-C2L-5M</t>
  </si>
  <si>
    <t>ITK Оптический (патч-корд), MM, 50/125 (OM3), FC/UPC-LC/UPC,(Duplex),5м</t>
  </si>
  <si>
    <t>FPC5003-FCU-LCU-C2L-70M</t>
  </si>
  <si>
    <t>ITK Оптический (патч-корд), MM, 50/125 (OM3), FC/UPC-LC/UPC,(Duplex),70м</t>
  </si>
  <si>
    <t>12.04.03.06.06 ITK Оптический (патч-корд), MM, (OM3), LC-SC</t>
  </si>
  <si>
    <t>FPC5003-LCU-SCU-C2L-100M</t>
  </si>
  <si>
    <t>ITK Оптический (патч-корд), MM, 50/125 (OM3), LC/UPC-SC/UPC,(Duplex),100м</t>
  </si>
  <si>
    <t>FPC5003-LCU-SCU-C2L-10M</t>
  </si>
  <si>
    <t>ITK Оптический (патч-корд), MM, 50/125 (OM3), LC/UPC-SC/UPC,(Duplex),10м</t>
  </si>
  <si>
    <t>FPC5003-LCU-SCU-C2L-15M</t>
  </si>
  <si>
    <t>ITK Оптический (патч-корд), MM, 50/125 (OM3), LC/UPC-SC/UPC,(Duplex),15м</t>
  </si>
  <si>
    <t>FPC5003-LCU-SCU-C2L-1M</t>
  </si>
  <si>
    <t>ITK Оптический (патч-корд), MM, 50/125 (OM3), LC/UPC-SC/UPC,(Duplex),1м</t>
  </si>
  <si>
    <t>FPC5003-LCU-SCU-C2L-20M</t>
  </si>
  <si>
    <t>ITK Оптический (патч-корд), MM, 50/125 (OM3), LC/UPC-SC/UPC,(Duplex),20м</t>
  </si>
  <si>
    <t>FPC5003-LCU-SCU-C2L-25M</t>
  </si>
  <si>
    <t>ITK Оптический (патч-корд), MM, 50/125 (OM3), LC/UPC-SC/UPC,(Duplex),25м</t>
  </si>
  <si>
    <t>FPC5003-LCU-SCU-C2L-2M</t>
  </si>
  <si>
    <t>ITK Оптический (патч-корд), MM, 50/125 (OM3), LC/UPC-SC/UPC,(Duplex),2м</t>
  </si>
  <si>
    <t>FPC5003-LCU-SCU-C2L-30M</t>
  </si>
  <si>
    <t>ITK Оптический (патч-корд), MM, 50/125 (OM3), LC/UPC-SC/UPC,(Duplex),30м</t>
  </si>
  <si>
    <t>FPC5003-LCU-SCU-C2L-3M</t>
  </si>
  <si>
    <t>ITK Оптический (патч-корд), MM, 50/125 (OM3), LC/UPC-SC/UPC,(Duplex),3м</t>
  </si>
  <si>
    <t>FPC5003-LCU-SCU-C2L-50M</t>
  </si>
  <si>
    <t>ITK Оптический (патч-корд), MM, 50/125 (OM3), LC/UPC-SC/UPC,(Duplex),50м</t>
  </si>
  <si>
    <t>FPC5003-LCU-SCU-C2L-5M</t>
  </si>
  <si>
    <t>ITK Оптический (патч-корд), MM, 50/125 (OM3), LC/UPC-SC/UPC,(Duplex),5м</t>
  </si>
  <si>
    <t>FPC5003-LCU-SCU-C2L-70M</t>
  </si>
  <si>
    <t>ITK Оптический (патч-корд), MM, 50/125 (OM3), LC/UPC-SC/UPC,(Duplex),70м</t>
  </si>
  <si>
    <t>12.04.03.06.07 ITK Оптический (патч-корд), MM, (OM3), SC-FC</t>
  </si>
  <si>
    <t>FPC5003-SCU-FCU-C2L-100M</t>
  </si>
  <si>
    <t>ITK Оптический (патч-корд), MM, 50/125 (OM3), SC/UPC-FC/UPC,(Duplex),100м</t>
  </si>
  <si>
    <t>FPC5003-SCU-FCU-C2L-10M</t>
  </si>
  <si>
    <t>ITK Оптический (патч-корд), MM, 50/125 (OM3), SC/UPC-FC/UPC,(Duplex),10м</t>
  </si>
  <si>
    <t>FPC5003-SCU-FCU-C2L-15M</t>
  </si>
  <si>
    <t>ITK Оптический (патч-корд), MM, 50/125 (OM3), SC/UPC-FC/UPC,(Duplex),15м</t>
  </si>
  <si>
    <t>FPC5003-SCU-FCU-C2L-1M</t>
  </si>
  <si>
    <t>ITK Оптический (патч-корд), MM, 50/125 (OM3), SC/UPC-FC/UPC,(Duplex),1м</t>
  </si>
  <si>
    <t>FPC5003-SCU-FCU-C2L-20M</t>
  </si>
  <si>
    <t>ITK Оптический (патч-корд), MM, 50/125 (OM3), SC/UPC-FC/UPC,(Duplex),20м</t>
  </si>
  <si>
    <t>FPC5003-SCU-FCU-C2L-25M</t>
  </si>
  <si>
    <t>ITK Оптический (патч-корд), MM, 50/125 (OM3), SC/UPC-FC/UPC,(Duplex),25м</t>
  </si>
  <si>
    <t>FPC5003-SCU-FCU-C2L-2M</t>
  </si>
  <si>
    <t>ITK Оптический (патч-корд), MM, 50/125 (OM3), SC/UPC-FC/UPC,(Duplex),2м</t>
  </si>
  <si>
    <t>FPC5003-SCU-FCU-C2L-30M</t>
  </si>
  <si>
    <t>ITK Оптический (патч-корд), MM, 50/125 (OM3), SC/UPC-FC/UPC,(Duplex),30м</t>
  </si>
  <si>
    <t>FPC5003-SCU-FCU-C2L-3M</t>
  </si>
  <si>
    <t>ITK Оптический (патч-корд), MM, 50/125 (OM3), SC/UPC-FC/UPC,(Duplex),3м</t>
  </si>
  <si>
    <t>FPC5003-SCU-FCU-C2L-50M</t>
  </si>
  <si>
    <t>ITK Оптический (патч-корд), MM, 50/125 (OM3), SC/UPC-FC/UPC,(Duplex),50м</t>
  </si>
  <si>
    <t>FPC5003-SCU-FCU-C2L-5M</t>
  </si>
  <si>
    <t>ITK Оптический (патч-корд), MM, 50/125 (OM3), SC/UPC-FC/UPC,(Duplex),5м</t>
  </si>
  <si>
    <t>FPC5003-SCU-FCU-C2L-70M</t>
  </si>
  <si>
    <t>ITK Оптический (патч-корд), MM, 50/125 (OM3), SC/UPC-FC/UPC,(Duplex),70м</t>
  </si>
  <si>
    <t>12.04.03.06.08 ITK Оптический (патч-корд), MM, (OM4), FC-LC</t>
  </si>
  <si>
    <t>FPC5004-FCU-LCU-C2L-100M</t>
  </si>
  <si>
    <t>ITK Оптический (патч-корд), MM, 50/125 (OM4), FC/UPC-LC/UPC,(Duplex),100м</t>
  </si>
  <si>
    <t>FPC5004-FCU-LCU-C2L-10M</t>
  </si>
  <si>
    <t>ITK Оптический (патч-корд), MM, 50/125 (OM4), FC/UPC-LC/UPC,(Duplex),10м</t>
  </si>
  <si>
    <t>FPC5004-FCU-LCU-C2L-15M</t>
  </si>
  <si>
    <t>ITK Оптический (патч-корд), MM, 50/125 (OM4), FC/UPC-LC/UPC,(Duplex),15м</t>
  </si>
  <si>
    <t>FPC5004-FCU-LCU-C2L-1M</t>
  </si>
  <si>
    <t>ITK Оптический (патч-корд), MM, 50/125 (OM4), FC/UPC-LC/UPC,(Duplex),1м</t>
  </si>
  <si>
    <t>FPC5004-FCU-LCU-C2L-20M</t>
  </si>
  <si>
    <t>ITK Оптический (патч-корд), MM, 50/125 (OM4), FC/UPC-LC/UPC,(Duplex),20м</t>
  </si>
  <si>
    <t>FPC5004-FCU-LCU-C2L-25M</t>
  </si>
  <si>
    <t>ITK Оптический (патч-корд), MM, 50/125 (OM4), FC/UPC-LC/UPC,(Duplex),25м</t>
  </si>
  <si>
    <t>FPC5004-FCU-LCU-C2L-2M</t>
  </si>
  <si>
    <t>ITK Оптический (патч-корд), MM, 50/125 (OM4), FC/UPC-LC/UPC,(Duplex),2м</t>
  </si>
  <si>
    <t>FPC5004-FCU-LCU-C2L-30M</t>
  </si>
  <si>
    <t>ITK Оптический (патч-корд), MM, 50/125 (OM4), FC/UPC-LC/UPC,(Duplex),30м</t>
  </si>
  <si>
    <t>FPC5004-FCU-LCU-C2L-3M</t>
  </si>
  <si>
    <t>ITK Оптический (патч-корд), MM, 50/125 (OM4), FC/UPC-LC/UPC,(Duplex),3м</t>
  </si>
  <si>
    <t>FPC5004-FCU-LCU-C2L-50M</t>
  </si>
  <si>
    <t>ITK Оптический (патч-корд), MM, 50/125 (OM4), FC/UPC-LC/UPC,(Duplex),50м</t>
  </si>
  <si>
    <t>FPC5004-FCU-LCU-C2L-5M</t>
  </si>
  <si>
    <t>ITK Оптический (патч-корд), MM, 50/125 (OM4), FC/UPC-LC/UPC,(Duplex),5м</t>
  </si>
  <si>
    <t>FPC5004-FCU-LCU-C2L-70M</t>
  </si>
  <si>
    <t>ITK Оптический (патч-корд), MM, 50/125 (OM4), FC/UPC-LC/UPC,(Duplex),70м</t>
  </si>
  <si>
    <t>12.04.03.06.09 ITK Оптический (патч-корд), MM, (OM4), LC-SC</t>
  </si>
  <si>
    <t>FPC5004-LCU-SCU-C2L-100M</t>
  </si>
  <si>
    <t>ITK Оптический (патч-корд), MM, 50/125 (OM4), LC/UPC-SC/UPC,(Duplex),100м</t>
  </si>
  <si>
    <t>FPC5004-LCU-SCU-C2L-10M</t>
  </si>
  <si>
    <t>ITK Оптический (патч-корд), MM, 50/125 (OM4), LC/UPC-SC/UPC,(Duplex),10м</t>
  </si>
  <si>
    <t>FPC5004-LCU-SCU-C2L-15M</t>
  </si>
  <si>
    <t>ITK Оптический (патч-корд), MM, 50/125 (OM4), LC/UPC-SC/UPC,(Duplex),15м</t>
  </si>
  <si>
    <t>FPC5004-LCU-SCU-C2L-1M</t>
  </si>
  <si>
    <t>ITK Оптический (патч-корд), MM, 50/125 (OM4), LC/UPC-SC/UPC,(Duplex),1м</t>
  </si>
  <si>
    <t>FPC5004-LCU-SCU-C2L-20M</t>
  </si>
  <si>
    <t>ITK Оптический (патч-корд), MM, 50/125 (OM4), LC/UPC-SC/UPC,(Duplex),20м</t>
  </si>
  <si>
    <t>FPC5004-LCU-SCU-C2L-25M</t>
  </si>
  <si>
    <t>ITK Оптический (патч-корд), MM, 50/125 (OM4), LC/UPC-SC/UPC,(Duplex),25м</t>
  </si>
  <si>
    <t>FPC5004-LCU-SCU-C2L-2M</t>
  </si>
  <si>
    <t>ITK Оптический (патч-корд), MM, 50/125 (OM4), LC/UPC-SC/UPC,(Duplex),2м</t>
  </si>
  <si>
    <t>FPC5004-LCU-SCU-C2L-30M</t>
  </si>
  <si>
    <t>ITK Оптический (патч-корд), MM, 50/125 (OM4), LC/UPC-SC/UPC,(Duplex),30м</t>
  </si>
  <si>
    <t>FPC5004-LCU-SCU-C2L-3M</t>
  </si>
  <si>
    <t>ITK Оптический (патч-корд), MM, 50/125 (OM4), LC/UPC-SC/UPC,(Duplex),3м</t>
  </si>
  <si>
    <t>FPC5004-LCU-SCU-C2L-50M</t>
  </si>
  <si>
    <t>ITK Оптический (патч-корд), MM, 50/125 (OM4), LC/UPC-SC/UPC,(Duplex),50м</t>
  </si>
  <si>
    <t>FPC5004-LCU-SCU-C2L-5M</t>
  </si>
  <si>
    <t>ITK Оптический (патч-корд), MM, 50/125 (OM4), LC/UPC-SC/UPC,(Duplex),5м</t>
  </si>
  <si>
    <t>FPC5004-LCU-SCU-C2L-70M</t>
  </si>
  <si>
    <t>ITK Оптический (патч-корд), MM, 50/125 (OM4), LC/UPC-SC/UPC,(Duplex),70м</t>
  </si>
  <si>
    <t>12.04.03.06.10 ITK Оптический (патч-корд), MM, (OM4), SC-FC</t>
  </si>
  <si>
    <t>FPC5004-SCU-FCU-C2L-100M</t>
  </si>
  <si>
    <t>ITK Оптический (патч-корд), MM, 50/125 (OM4), SC/UPC-FC/UPC,(Duplex),100м</t>
  </si>
  <si>
    <t>FPC5004-SCU-FCU-C2L-10M</t>
  </si>
  <si>
    <t>ITK Оптический (патч-корд), MM, 50/125 (OM4), SC/UPC-FC/UPC,(Duplex),10м</t>
  </si>
  <si>
    <t>FPC5004-SCU-FCU-C2L-15M</t>
  </si>
  <si>
    <t>ITK Оптический (патч-корд), MM, 50/125 (OM4), SC/UPC-FC/UPC,(Duplex),15м</t>
  </si>
  <si>
    <t>FPC5004-SCU-FCU-C2L-1M</t>
  </si>
  <si>
    <t>ITK Оптический (патч-корд), MM, 50/125 (OM4), SC/UPC-FC/UPC,(Duplex),1м</t>
  </si>
  <si>
    <t>FPC5004-SCU-FCU-C2L-20M</t>
  </si>
  <si>
    <t>ITK Оптический (патч-корд), MM, 50/125 (OM4), SC/UPC-FC/UPC,(Duplex),20м</t>
  </si>
  <si>
    <t>FPC5004-SCU-FCU-C2L-25M</t>
  </si>
  <si>
    <t>ITK Оптический (патч-корд), MM, 50/125 (OM4), SC/UPC-FC/UPC,(Duplex),25м</t>
  </si>
  <si>
    <t>FPC5004-SCU-FCU-C2L-2M</t>
  </si>
  <si>
    <t>ITK Оптический (патч-корд), MM, 50/125 (OM4), SC/UPC-FC/UPC,(Duplex),2м</t>
  </si>
  <si>
    <t>FPC5004-SCU-FCU-C2L-30M</t>
  </si>
  <si>
    <t>ITK Оптический (патч-корд), MM, 50/125 (OM4), SC/UPC-FC/UPC,(Duplex),30м</t>
  </si>
  <si>
    <t>FPC5004-SCU-FCU-C2L-3M</t>
  </si>
  <si>
    <t>ITK Оптический (патч-корд), MM, 50/125 (OM4), SC/UPC-FC/UPC,(Duplex),3м</t>
  </si>
  <si>
    <t>FPC5004-SCU-FCU-C2L-50M</t>
  </si>
  <si>
    <t>ITK Оптический (патч-корд), MM, 50/125 (OM4), SC/UPC-FC/UPC,(Duplex),50м</t>
  </si>
  <si>
    <t>FPC5004-SCU-FCU-C2L-5M</t>
  </si>
  <si>
    <t>ITK Оптический (патч-корд), MM, 50/125 (OM4), SC/UPC-FC/UPC,(Duplex),5м</t>
  </si>
  <si>
    <t>FPC5004-SCU-FCU-C2L-70M</t>
  </si>
  <si>
    <t>ITK Оптический (патч-корд), MM, 50/125 (OM4), SC/UPC-FC/UPC,(Duplex),70м</t>
  </si>
  <si>
    <t>Артикул ITK</t>
  </si>
  <si>
    <t>Наименование ITK</t>
  </si>
  <si>
    <t>Нет</t>
  </si>
  <si>
    <t>Вариант 1: Укомплектованный кросс</t>
  </si>
  <si>
    <t xml:space="preserve">Первый вариант "Укомплектованный кросс", будет указан кросс укоплектованный всеми необходимыми для монтожа опциями из имеющихся в ассортименте </t>
  </si>
  <si>
    <t>Вариант 2: Оптический кросс и его комплектующие</t>
  </si>
  <si>
    <t>5004</t>
  </si>
  <si>
    <t>FPT</t>
  </si>
  <si>
    <t>-LCU</t>
  </si>
  <si>
    <t>-SCU</t>
  </si>
  <si>
    <t>-FCU</t>
  </si>
  <si>
    <t>-C1L-1M5</t>
  </si>
  <si>
    <t>Цена, руб.</t>
  </si>
  <si>
    <t>Сумма, руб.</t>
  </si>
  <si>
    <t>Второй вариант "Оптический кросс и его комплектующие" при отсутствии укомплектованного кросса в ассортименте или наличии (в наименовании стоит надпись "Н/Д"), кросс можно приобрести отдельными частями указанными в варианте 2</t>
  </si>
  <si>
    <t>Актуальные цены в конфигураторе будут при использовании последней версии конфигуратора</t>
  </si>
  <si>
    <t>www.support.office.com/ru-ru/article/Копирование-значений-ячеек-а-не-формул-12687b4d-c79f-4137-b0cc-947c229c55b9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</si>
</sst>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р.&quot;"/>
    <numFmt numFmtId="165" formatCode="#,##0.00&quot;р.&quot;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indexed="64"/>
      <name val="Calibri"/>
      <family val="2"/>
      <charset val="204"/>
      <scheme val="minor"/>
    </font>
    <font>
      <b/>
      <u/>
      <sz val="11"/>
      <color indexed="64"/>
      <name val="Calibri"/>
      <family val="2"/>
      <charset val="204"/>
      <scheme val="minor"/>
    </font>
    <font>
      <u/>
      <sz val="9"/>
      <color theme="4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rgb="FFFFC00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rgb="FFFFC00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rgb="FFFFC000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0" xfId="0" applyFill="1" applyBorder="1"/>
    <xf numFmtId="0" fontId="0" fillId="0" borderId="9" xfId="0" applyFill="1" applyBorder="1"/>
    <xf numFmtId="0" fontId="1" fillId="0" borderId="12" xfId="0" applyFont="1" applyFill="1" applyBorder="1" applyAlignment="1">
      <alignment horizontal="left" indent="4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49" fontId="0" fillId="0" borderId="0" xfId="0" applyNumberFormat="1"/>
    <xf numFmtId="0" fontId="0" fillId="0" borderId="0" xfId="0" applyNumberFormat="1"/>
    <xf numFmtId="0" fontId="1" fillId="0" borderId="12" xfId="0" applyFont="1" applyBorder="1" applyAlignment="1">
      <alignment horizontal="left" indent="1"/>
    </xf>
    <xf numFmtId="0" fontId="1" fillId="0" borderId="13" xfId="0" applyFont="1" applyBorder="1" applyAlignment="1">
      <alignment horizontal="center"/>
    </xf>
    <xf numFmtId="0" fontId="1" fillId="0" borderId="13" xfId="0" applyNumberFormat="1" applyFont="1" applyBorder="1"/>
    <xf numFmtId="2" fontId="1" fillId="0" borderId="13" xfId="0" applyNumberFormat="1" applyFont="1" applyBorder="1"/>
    <xf numFmtId="164" fontId="1" fillId="0" borderId="15" xfId="0" applyNumberFormat="1" applyFont="1" applyBorder="1"/>
    <xf numFmtId="0" fontId="0" fillId="0" borderId="16" xfId="0" applyFont="1" applyBorder="1" applyAlignment="1">
      <alignment horizontal="left" indent="2"/>
    </xf>
    <xf numFmtId="0" fontId="0" fillId="0" borderId="17" xfId="0" applyFont="1" applyBorder="1" applyAlignment="1">
      <alignment horizontal="center"/>
    </xf>
    <xf numFmtId="0" fontId="0" fillId="0" borderId="17" xfId="0" applyNumberFormat="1" applyFont="1" applyBorder="1"/>
    <xf numFmtId="2" fontId="1" fillId="0" borderId="17" xfId="0" applyNumberFormat="1" applyFont="1" applyBorder="1"/>
    <xf numFmtId="2" fontId="0" fillId="0" borderId="17" xfId="0" applyNumberFormat="1" applyFont="1" applyBorder="1"/>
    <xf numFmtId="164" fontId="0" fillId="0" borderId="18" xfId="0" applyNumberFormat="1" applyFont="1" applyBorder="1"/>
    <xf numFmtId="0" fontId="1" fillId="0" borderId="12" xfId="0" applyFont="1" applyBorder="1" applyAlignment="1">
      <alignment horizontal="left" indent="3"/>
    </xf>
    <xf numFmtId="0" fontId="0" fillId="0" borderId="14" xfId="0" applyFont="1" applyBorder="1" applyAlignment="1">
      <alignment horizontal="left"/>
    </xf>
    <xf numFmtId="0" fontId="0" fillId="0" borderId="14" xfId="0" applyNumberFormat="1" applyBorder="1"/>
    <xf numFmtId="2" fontId="1" fillId="0" borderId="14" xfId="0" applyNumberFormat="1" applyFont="1" applyBorder="1"/>
    <xf numFmtId="2" fontId="0" fillId="0" borderId="14" xfId="0" applyNumberFormat="1" applyBorder="1"/>
    <xf numFmtId="164" fontId="0" fillId="0" borderId="19" xfId="0" applyNumberFormat="1" applyBorder="1"/>
    <xf numFmtId="0" fontId="0" fillId="0" borderId="17" xfId="0" applyFont="1" applyBorder="1" applyAlignment="1">
      <alignment horizontal="left"/>
    </xf>
    <xf numFmtId="0" fontId="0" fillId="2" borderId="0" xfId="0" applyFill="1"/>
    <xf numFmtId="0" fontId="2" fillId="2" borderId="0" xfId="0" applyFont="1" applyFill="1" applyBorder="1" applyAlignment="1">
      <alignment horizontal="center"/>
    </xf>
    <xf numFmtId="0" fontId="3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3" fillId="2" borderId="0" xfId="0" applyFont="1" applyFill="1"/>
    <xf numFmtId="0" fontId="6" fillId="2" borderId="0" xfId="0" applyFont="1" applyFill="1" applyBorder="1" applyAlignment="1">
      <alignment horizontal="center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49" fontId="4" fillId="2" borderId="21" xfId="0" applyNumberFormat="1" applyFont="1" applyFill="1" applyBorder="1" applyAlignment="1">
      <alignment horizontal="center" vertical="center" wrapText="1"/>
    </xf>
    <xf numFmtId="4" fontId="4" fillId="2" borderId="22" xfId="0" applyNumberFormat="1" applyFont="1" applyFill="1" applyBorder="1" applyAlignment="1">
      <alignment horizontal="center" vertical="center" wrapText="1"/>
    </xf>
    <xf numFmtId="3" fontId="4" fillId="2" borderId="22" xfId="0" applyNumberFormat="1" applyFont="1" applyFill="1" applyBorder="1" applyAlignment="1">
      <alignment horizontal="center" vertical="center" wrapText="1"/>
    </xf>
    <xf numFmtId="4" fontId="4" fillId="2" borderId="23" xfId="0" applyNumberFormat="1" applyFont="1" applyFill="1" applyBorder="1" applyAlignment="1">
      <alignment horizontal="center" vertical="center" wrapText="1"/>
    </xf>
    <xf numFmtId="0" fontId="0" fillId="2" borderId="0" xfId="0" applyFill="1" applyBorder="1"/>
    <xf numFmtId="0" fontId="0" fillId="2" borderId="5" xfId="0" applyFill="1" applyBorder="1"/>
    <xf numFmtId="0" fontId="0" fillId="2" borderId="4" xfId="0" applyFill="1" applyBorder="1"/>
    <xf numFmtId="0" fontId="3" fillId="2" borderId="24" xfId="0" applyFont="1" applyFill="1" applyBorder="1" applyAlignment="1">
      <alignment horizontal="left" indent="2"/>
    </xf>
    <xf numFmtId="0" fontId="3" fillId="2" borderId="9" xfId="0" applyFont="1" applyFill="1" applyBorder="1" applyAlignment="1">
      <alignment horizontal="left" indent="2"/>
    </xf>
    <xf numFmtId="0" fontId="3" fillId="2" borderId="9" xfId="0" applyFont="1" applyFill="1" applyBorder="1" applyAlignment="1">
      <alignment horizontal="center"/>
    </xf>
    <xf numFmtId="0" fontId="0" fillId="2" borderId="9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3" fillId="2" borderId="26" xfId="0" applyFont="1" applyFill="1" applyBorder="1" applyAlignment="1">
      <alignment horizontal="left" indent="2"/>
    </xf>
    <xf numFmtId="0" fontId="3" fillId="2" borderId="27" xfId="0" applyFont="1" applyFill="1" applyBorder="1" applyAlignment="1">
      <alignment horizontal="left" indent="2"/>
    </xf>
    <xf numFmtId="0" fontId="3" fillId="2" borderId="27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left" indent="1"/>
    </xf>
    <xf numFmtId="0" fontId="3" fillId="2" borderId="0" xfId="0" applyFont="1" applyFill="1" applyBorder="1" applyAlignment="1">
      <alignment horizontal="left" indent="1"/>
    </xf>
    <xf numFmtId="165" fontId="3" fillId="2" borderId="9" xfId="0" applyNumberFormat="1" applyFont="1" applyFill="1" applyBorder="1"/>
    <xf numFmtId="165" fontId="3" fillId="2" borderId="25" xfId="0" applyNumberFormat="1" applyFont="1" applyFill="1" applyBorder="1"/>
    <xf numFmtId="165" fontId="3" fillId="2" borderId="27" xfId="0" applyNumberFormat="1" applyFont="1" applyFill="1" applyBorder="1"/>
    <xf numFmtId="165" fontId="3" fillId="2" borderId="28" xfId="0" applyNumberFormat="1" applyFont="1" applyFill="1" applyBorder="1"/>
    <xf numFmtId="49" fontId="5" fillId="3" borderId="10" xfId="0" applyNumberFormat="1" applyFont="1" applyFill="1" applyBorder="1" applyAlignment="1">
      <alignment horizontal="center" vertical="center" wrapText="1"/>
    </xf>
    <xf numFmtId="49" fontId="5" fillId="3" borderId="11" xfId="0" applyNumberFormat="1" applyFont="1" applyFill="1" applyBorder="1" applyAlignment="1">
      <alignment horizontal="center" vertical="center" wrapText="1"/>
    </xf>
    <xf numFmtId="49" fontId="5" fillId="3" borderId="20" xfId="0" applyNumberFormat="1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indent="1"/>
    </xf>
    <xf numFmtId="0" fontId="3" fillId="2" borderId="0" xfId="0" applyFont="1" applyFill="1" applyBorder="1" applyAlignment="1">
      <alignment horizontal="left" vertical="top" wrapText="1" indent="1"/>
    </xf>
    <xf numFmtId="0" fontId="3" fillId="2" borderId="0" xfId="0" applyFont="1" applyFill="1" applyBorder="1" applyAlignment="1">
      <alignment horizontal="center"/>
    </xf>
    <xf numFmtId="0" fontId="10" fillId="2" borderId="0" xfId="1" applyFill="1" applyBorder="1" applyAlignment="1">
      <alignment horizontal="center"/>
    </xf>
    <xf numFmtId="0" fontId="3" fillId="2" borderId="0" xfId="0" applyFont="1" applyFill="1" applyBorder="1" applyAlignment="1">
      <alignment horizontal="left" vertical="top" inden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16" fmlaLink="Лист2!$D$9" fmlaRange="Лист2!$C$9:$C$10" noThreeD="1" sel="1" val="0"/>
</file>

<file path=xl/ctrlProps/ctrlProp2.xml><?xml version="1.0" encoding="utf-8"?>
<formControlPr xmlns="http://schemas.microsoft.com/office/spreadsheetml/2009/9/main" objectType="Drop" dropStyle="combo" dx="16" fmlaLink="Лист2!$D$16" fmlaRange="Лист2!$C$16:$C$19" noThreeD="1" sel="1" val="0"/>
</file>

<file path=xl/ctrlProps/ctrlProp3.xml><?xml version="1.0" encoding="utf-8"?>
<formControlPr xmlns="http://schemas.microsoft.com/office/spreadsheetml/2009/9/main" objectType="Drop" dropStyle="combo" dx="16" fmlaLink="Лист2!$D$22" fmlaRange="Лист2!$C$22:$C$25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</xdr:row>
          <xdr:rowOff>180975</xdr:rowOff>
        </xdr:from>
        <xdr:to>
          <xdr:col>2</xdr:col>
          <xdr:colOff>1028700</xdr:colOff>
          <xdr:row>13</xdr:row>
          <xdr:rowOff>9525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1885950</xdr:colOff>
          <xdr:row>14</xdr:row>
          <xdr:rowOff>9525</xdr:rowOff>
        </xdr:from>
        <xdr:to>
          <xdr:col>4</xdr:col>
          <xdr:colOff>0</xdr:colOff>
          <xdr:row>15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</xdr:row>
          <xdr:rowOff>9525</xdr:rowOff>
        </xdr:from>
        <xdr:to>
          <xdr:col>2</xdr:col>
          <xdr:colOff>1085850</xdr:colOff>
          <xdr:row>17</xdr:row>
          <xdr:rowOff>19050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76200</xdr:colOff>
      <xdr:row>0</xdr:row>
      <xdr:rowOff>104775</xdr:rowOff>
    </xdr:from>
    <xdr:to>
      <xdr:col>6</xdr:col>
      <xdr:colOff>866775</xdr:colOff>
      <xdr:row>2</xdr:row>
      <xdr:rowOff>85251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2825" y="104775"/>
          <a:ext cx="904875" cy="4948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2" Type="http://schemas.openxmlformats.org/officeDocument/2006/relationships/hyperlink" Target="http://www.support.office.com/ru-ru/article/&#1050;&#1086;&#1087;&#1080;&#1088;&#1086;&#1074;&#1072;&#1085;&#1080;&#1077;-&#1079;&#1085;&#1072;&#1095;&#1077;&#1085;&#1080;&#1081;-&#1103;&#1095;&#1077;&#1077;&#1082;-&#1072;-&#1085;&#1077;-&#1092;&#1086;&#1088;&#1084;&#1091;&#1083;-12687b4d-c79f-4137-b0cc-947c229c55b9" TargetMode="External"/><Relationship Id="rId1" Type="http://schemas.openxmlformats.org/officeDocument/2006/relationships/hyperlink" Target="../AppData/Local/Microsoft/Windows/Temporary%20Internet%20Files/Content.Outlook/AppData/Local/Temp/support.office.com/ru-ru/article/&#1050;&#1086;&#1087;&#1080;&#1088;&#1086;&#1074;&#1072;&#1085;&#1080;&#1077;-&#1079;&#1085;&#1072;&#1095;&#1077;&#1085;&#1080;&#1081;-&#1103;&#1095;&#1077;&#1077;&#1082;-&#1072;-&#1085;&#1077;-&#1092;&#1086;&#1088;&#1084;&#1091;&#1083;-12687b4d-c79f-4137-b0cc-947c229c55b9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B1:L24"/>
  <sheetViews>
    <sheetView tabSelected="1" workbookViewId="0">
      <selection activeCell="C19" sqref="C19"/>
    </sheetView>
  </sheetViews>
  <sheetFormatPr defaultRowHeight="15" x14ac:dyDescent="0.25"/>
  <cols>
    <col min="1" max="1" width="1.42578125" style="26" customWidth="1"/>
    <col min="2" max="2" width="20.7109375" style="26" customWidth="1"/>
    <col min="3" max="3" width="19.28515625" style="26" customWidth="1"/>
    <col min="4" max="4" width="9.140625" style="26"/>
    <col min="5" max="5" width="1.5703125" style="26" customWidth="1"/>
    <col min="6" max="6" width="1.7109375" style="26" customWidth="1"/>
    <col min="7" max="7" width="19.5703125" style="26" customWidth="1"/>
    <col min="8" max="8" width="70" style="26" customWidth="1"/>
    <col min="9" max="10" width="8" style="26" customWidth="1"/>
    <col min="11" max="11" width="9.85546875" style="26" customWidth="1"/>
    <col min="12" max="12" width="11.85546875" style="26" customWidth="1"/>
    <col min="13" max="13" width="21.85546875" style="26" customWidth="1"/>
    <col min="14" max="16384" width="9.140625" style="26"/>
  </cols>
  <sheetData>
    <row r="1" spans="2:12" ht="15.75" thickBot="1" x14ac:dyDescent="0.3"/>
    <row r="2" spans="2:12" ht="24.75" customHeight="1" thickBot="1" x14ac:dyDescent="0.3">
      <c r="B2" s="58" t="s">
        <v>15</v>
      </c>
      <c r="C2" s="59"/>
      <c r="D2" s="59"/>
      <c r="E2" s="60"/>
      <c r="G2" s="64" t="s">
        <v>18</v>
      </c>
      <c r="H2" s="65"/>
      <c r="I2" s="65"/>
      <c r="J2" s="65"/>
      <c r="K2" s="65"/>
      <c r="L2" s="66"/>
    </row>
    <row r="3" spans="2:12" x14ac:dyDescent="0.25">
      <c r="B3" s="27"/>
      <c r="C3" s="27"/>
      <c r="D3" s="27"/>
      <c r="E3" s="27"/>
      <c r="G3" s="27"/>
      <c r="H3" s="27"/>
      <c r="I3" s="27"/>
      <c r="J3" s="27"/>
    </row>
    <row r="4" spans="2:12" x14ac:dyDescent="0.25">
      <c r="B4" s="28" t="s">
        <v>19</v>
      </c>
      <c r="C4" s="29"/>
      <c r="D4" s="29"/>
      <c r="E4" s="29"/>
      <c r="G4" s="28" t="s">
        <v>20</v>
      </c>
    </row>
    <row r="5" spans="2:12" x14ac:dyDescent="0.25">
      <c r="B5" s="53"/>
      <c r="C5" s="53"/>
      <c r="D5" s="53"/>
      <c r="E5" s="28"/>
      <c r="G5" s="28"/>
      <c r="H5" s="30"/>
      <c r="I5" s="30"/>
      <c r="J5" s="30"/>
    </row>
    <row r="6" spans="2:12" x14ac:dyDescent="0.25">
      <c r="B6" s="67" t="s">
        <v>43</v>
      </c>
      <c r="C6" s="67"/>
      <c r="D6" s="67"/>
      <c r="E6" s="28"/>
      <c r="G6" s="67" t="s">
        <v>1209</v>
      </c>
      <c r="H6" s="67"/>
      <c r="I6" s="67"/>
      <c r="J6" s="67"/>
      <c r="K6" s="67"/>
      <c r="L6" s="67"/>
    </row>
    <row r="7" spans="2:12" ht="27.75" customHeight="1" x14ac:dyDescent="0.25">
      <c r="B7" s="68" t="s">
        <v>44</v>
      </c>
      <c r="C7" s="68"/>
      <c r="D7" s="68"/>
      <c r="E7" s="28"/>
      <c r="G7" s="68" t="s">
        <v>1219</v>
      </c>
      <c r="H7" s="68"/>
      <c r="I7" s="68"/>
      <c r="J7" s="68"/>
      <c r="K7" s="68"/>
      <c r="L7" s="68"/>
    </row>
    <row r="8" spans="2:12" x14ac:dyDescent="0.25">
      <c r="B8" s="67" t="s">
        <v>16</v>
      </c>
      <c r="C8" s="67"/>
      <c r="D8" s="67"/>
      <c r="E8" s="28"/>
      <c r="G8" s="71" t="s">
        <v>1220</v>
      </c>
      <c r="H8" s="71"/>
      <c r="I8" s="71"/>
      <c r="J8" s="71"/>
      <c r="K8" s="71"/>
      <c r="L8" s="71"/>
    </row>
    <row r="9" spans="2:12" x14ac:dyDescent="0.25">
      <c r="B9" s="67" t="s">
        <v>17</v>
      </c>
      <c r="C9" s="67"/>
      <c r="D9" s="67"/>
      <c r="E9" s="28"/>
      <c r="G9" s="69" t="s">
        <v>46</v>
      </c>
      <c r="H9" s="69"/>
      <c r="I9" s="69"/>
      <c r="J9" s="69"/>
      <c r="K9" s="69"/>
      <c r="L9" s="69"/>
    </row>
    <row r="10" spans="2:12" x14ac:dyDescent="0.25">
      <c r="G10" s="70" t="s">
        <v>1221</v>
      </c>
      <c r="H10" s="70"/>
      <c r="I10" s="70"/>
      <c r="J10" s="70"/>
      <c r="K10" s="70"/>
      <c r="L10" s="70"/>
    </row>
    <row r="11" spans="2:12" ht="15.75" thickBot="1" x14ac:dyDescent="0.3">
      <c r="G11" s="31"/>
      <c r="H11" s="31"/>
      <c r="I11" s="31"/>
      <c r="J11" s="31"/>
    </row>
    <row r="12" spans="2:12" x14ac:dyDescent="0.25">
      <c r="B12" s="32"/>
      <c r="C12" s="33"/>
      <c r="D12" s="33"/>
      <c r="E12" s="34"/>
      <c r="G12" s="35" t="s">
        <v>1205</v>
      </c>
      <c r="H12" s="36" t="s">
        <v>1206</v>
      </c>
      <c r="I12" s="36" t="s">
        <v>21</v>
      </c>
      <c r="J12" s="37" t="s">
        <v>22</v>
      </c>
      <c r="K12" s="36" t="s">
        <v>1217</v>
      </c>
      <c r="L12" s="38" t="s">
        <v>1218</v>
      </c>
    </row>
    <row r="13" spans="2:12" x14ac:dyDescent="0.25">
      <c r="B13" s="52" t="s">
        <v>0</v>
      </c>
      <c r="C13" s="39"/>
      <c r="D13" s="39"/>
      <c r="E13" s="40"/>
      <c r="G13" s="61" t="s">
        <v>1208</v>
      </c>
      <c r="H13" s="62"/>
      <c r="I13" s="62"/>
      <c r="J13" s="62"/>
      <c r="K13" s="62"/>
      <c r="L13" s="63"/>
    </row>
    <row r="14" spans="2:12" x14ac:dyDescent="0.25">
      <c r="B14" s="41"/>
      <c r="C14" s="39"/>
      <c r="D14" s="39"/>
      <c r="E14" s="40"/>
      <c r="G14" s="42" t="str">
        <f>Лист2!M4</f>
        <v>FOBX24-1U-12LCUD09</v>
      </c>
      <c r="H14" s="43" t="str">
        <f>Лист2!N4</f>
        <v>ITK 1U кросс укомплектованный: LC (duplex) 12шт;  (OS2)</v>
      </c>
      <c r="I14" s="44" t="str">
        <f>Лист2!O4</f>
        <v>шт</v>
      </c>
      <c r="J14" s="44">
        <f>Лист2!P4</f>
        <v>1</v>
      </c>
      <c r="K14" s="54">
        <f>Лист2!Q4</f>
        <v>5753.29</v>
      </c>
      <c r="L14" s="55">
        <f>K14*J14</f>
        <v>5753.29</v>
      </c>
    </row>
    <row r="15" spans="2:12" x14ac:dyDescent="0.25">
      <c r="B15" s="52" t="s">
        <v>3</v>
      </c>
      <c r="C15" s="39"/>
      <c r="D15" s="39"/>
      <c r="E15" s="40"/>
      <c r="G15" s="61" t="s">
        <v>1210</v>
      </c>
      <c r="H15" s="62"/>
      <c r="I15" s="62"/>
      <c r="J15" s="62"/>
      <c r="K15" s="62"/>
      <c r="L15" s="63"/>
    </row>
    <row r="16" spans="2:12" x14ac:dyDescent="0.25">
      <c r="B16" s="41"/>
      <c r="C16" s="39"/>
      <c r="D16" s="39"/>
      <c r="E16" s="40"/>
      <c r="G16" s="42" t="str">
        <f>Лист2!M8</f>
        <v>FOBX24-1U-000</v>
      </c>
      <c r="H16" s="43" t="str">
        <f>Лист2!N8</f>
        <v>ITK 1U Оптический распределительный кросс до 24 портов (без планок, под 8п-3шт)</v>
      </c>
      <c r="I16" s="44" t="str">
        <f>Лист2!O8</f>
        <v>шт</v>
      </c>
      <c r="J16" s="44">
        <f>Лист2!P8</f>
        <v>1</v>
      </c>
      <c r="K16" s="54">
        <f>Лист2!Q8</f>
        <v>1396.99</v>
      </c>
      <c r="L16" s="55">
        <f>K16*J16</f>
        <v>1396.99</v>
      </c>
    </row>
    <row r="17" spans="2:12" x14ac:dyDescent="0.25">
      <c r="B17" s="52" t="s">
        <v>6</v>
      </c>
      <c r="C17" s="39"/>
      <c r="D17" s="39"/>
      <c r="E17" s="40"/>
      <c r="G17" s="42" t="str">
        <f>Лист2!M9</f>
        <v>FOBX-P8-SC</v>
      </c>
      <c r="H17" s="43" t="str">
        <f>Лист2!N9</f>
        <v>ITK Панель для 8-ми оптических адаптеров (SC или LC-Duplex в 19" кросс)</v>
      </c>
      <c r="I17" s="44" t="str">
        <f>Лист2!O9</f>
        <v>шт</v>
      </c>
      <c r="J17" s="44">
        <f>Лист2!P9</f>
        <v>2</v>
      </c>
      <c r="K17" s="54">
        <f>Лист2!Q9</f>
        <v>40.56</v>
      </c>
      <c r="L17" s="55">
        <f t="shared" ref="L17:L24" si="0">K17*J17</f>
        <v>81.12</v>
      </c>
    </row>
    <row r="18" spans="2:12" x14ac:dyDescent="0.25">
      <c r="B18" s="41"/>
      <c r="C18" s="39"/>
      <c r="D18" s="39"/>
      <c r="E18" s="40"/>
      <c r="G18" s="42" t="str">
        <f>Лист2!M10</f>
        <v>FOBX-P8-Z</v>
      </c>
      <c r="H18" s="43" t="str">
        <f>Лист2!N10</f>
        <v>ITK Панель заглушка в 19" оптический распределительный кросс</v>
      </c>
      <c r="I18" s="44" t="str">
        <f>Лист2!O10</f>
        <v>шт</v>
      </c>
      <c r="J18" s="44">
        <f>Лист2!P10</f>
        <v>1</v>
      </c>
      <c r="K18" s="54">
        <f>Лист2!Q10</f>
        <v>40.56</v>
      </c>
      <c r="L18" s="55">
        <f t="shared" si="0"/>
        <v>40.56</v>
      </c>
    </row>
    <row r="19" spans="2:12" x14ac:dyDescent="0.25">
      <c r="B19" s="52" t="s">
        <v>13</v>
      </c>
      <c r="C19" s="45">
        <v>12</v>
      </c>
      <c r="D19" s="39"/>
      <c r="E19" s="40"/>
      <c r="G19" s="42" t="str">
        <f>Лист2!M11</f>
        <v>FOBX-Z-SC</v>
      </c>
      <c r="H19" s="43" t="str">
        <f>Лист2!N11</f>
        <v>ITK Заглушка SC или  LC-Duplex пластик (черный)</v>
      </c>
      <c r="I19" s="44" t="str">
        <f>Лист2!O11</f>
        <v>шт</v>
      </c>
      <c r="J19" s="44">
        <f>Лист2!P11</f>
        <v>4</v>
      </c>
      <c r="K19" s="54">
        <f>Лист2!Q11</f>
        <v>13.42</v>
      </c>
      <c r="L19" s="55">
        <f t="shared" si="0"/>
        <v>53.68</v>
      </c>
    </row>
    <row r="20" spans="2:12" ht="15.75" thickBot="1" x14ac:dyDescent="0.3">
      <c r="B20" s="46"/>
      <c r="C20" s="47"/>
      <c r="D20" s="47"/>
      <c r="E20" s="48"/>
      <c r="G20" s="42" t="str">
        <f>Лист2!M12</f>
        <v>FOSK-32</v>
      </c>
      <c r="H20" s="43" t="str">
        <f>Лист2!N12</f>
        <v>ITK Cплайс-кассета на 32 КДЗС</v>
      </c>
      <c r="I20" s="44" t="str">
        <f>Лист2!O12</f>
        <v>шт</v>
      </c>
      <c r="J20" s="44">
        <f>Лист2!P12</f>
        <v>1</v>
      </c>
      <c r="K20" s="54">
        <f>Лист2!Q12</f>
        <v>67.06</v>
      </c>
      <c r="L20" s="55">
        <f t="shared" si="0"/>
        <v>67.06</v>
      </c>
    </row>
    <row r="21" spans="2:12" x14ac:dyDescent="0.25">
      <c r="G21" s="42" t="str">
        <f>Лист2!M13</f>
        <v>FOSK-K</v>
      </c>
      <c r="H21" s="43" t="str">
        <f>Лист2!N13</f>
        <v>ITK Крышка для сплайс-кассеты</v>
      </c>
      <c r="I21" s="44" t="str">
        <f>Лист2!O13</f>
        <v>шт</v>
      </c>
      <c r="J21" s="44">
        <f>Лист2!P13</f>
        <v>1</v>
      </c>
      <c r="K21" s="54">
        <f>Лист2!Q13</f>
        <v>27.94</v>
      </c>
      <c r="L21" s="55">
        <f t="shared" si="0"/>
        <v>27.94</v>
      </c>
    </row>
    <row r="22" spans="2:12" x14ac:dyDescent="0.25">
      <c r="G22" s="42" t="str">
        <f>Лист2!M14</f>
        <v>FC1-LCULCU2C-SM</v>
      </c>
      <c r="H22" s="43" t="str">
        <f>Лист2!N14</f>
        <v>ITK Проходной адаптер LC-LC, (SM/MM), UPC, (Duplex)</v>
      </c>
      <c r="I22" s="44" t="str">
        <f>Лист2!O14</f>
        <v>шт</v>
      </c>
      <c r="J22" s="44">
        <f>Лист2!P14</f>
        <v>12</v>
      </c>
      <c r="K22" s="54">
        <f>Лист2!Q14</f>
        <v>64.05</v>
      </c>
      <c r="L22" s="55">
        <f t="shared" si="0"/>
        <v>768.59999999999991</v>
      </c>
    </row>
    <row r="23" spans="2:12" x14ac:dyDescent="0.25">
      <c r="G23" s="42" t="str">
        <f>Лист2!M15</f>
        <v>FPT09-LCU-C1L-1M5</v>
      </c>
      <c r="H23" s="43" t="str">
        <f>Лист2!N15</f>
        <v>ITK Оптический пигтеил, (SM), 9/125 (OS2), LC/UPC, LSZH, 1,5м</v>
      </c>
      <c r="I23" s="44" t="str">
        <f>Лист2!O15</f>
        <v>шт</v>
      </c>
      <c r="J23" s="44">
        <f>Лист2!P15</f>
        <v>24</v>
      </c>
      <c r="K23" s="54">
        <f>Лист2!Q15</f>
        <v>140.27000000000001</v>
      </c>
      <c r="L23" s="55">
        <f t="shared" si="0"/>
        <v>3366.4800000000005</v>
      </c>
    </row>
    <row r="24" spans="2:12" ht="15.75" thickBot="1" x14ac:dyDescent="0.3">
      <c r="G24" s="49" t="str">
        <f>Лист2!M16</f>
        <v>FOKDZS-60</v>
      </c>
      <c r="H24" s="50" t="str">
        <f>Лист2!N16</f>
        <v>ITK Комплект для защиты сварки, 60мм</v>
      </c>
      <c r="I24" s="51" t="str">
        <f>Лист2!O16</f>
        <v>шт</v>
      </c>
      <c r="J24" s="51">
        <f>Лист2!P16</f>
        <v>24</v>
      </c>
      <c r="K24" s="56">
        <f>Лист2!Q16</f>
        <v>12.86</v>
      </c>
      <c r="L24" s="57">
        <f t="shared" si="0"/>
        <v>308.64</v>
      </c>
    </row>
  </sheetData>
  <mergeCells count="13">
    <mergeCell ref="B2:E2"/>
    <mergeCell ref="G13:L13"/>
    <mergeCell ref="G15:L15"/>
    <mergeCell ref="G2:L2"/>
    <mergeCell ref="B6:D6"/>
    <mergeCell ref="B7:D7"/>
    <mergeCell ref="B8:D8"/>
    <mergeCell ref="B9:D9"/>
    <mergeCell ref="G7:L7"/>
    <mergeCell ref="G6:L6"/>
    <mergeCell ref="G9:L9"/>
    <mergeCell ref="G10:L10"/>
    <mergeCell ref="G8:L8"/>
  </mergeCells>
  <dataValidations xWindow="301" yWindow="612" count="1">
    <dataValidation type="whole" allowBlank="1" showInputMessage="1" showErrorMessage="1" promptTitle="Количество адаптеров от 1 до 24" prompt="Введите количество адаптеров от 1 до 24 (Исключение SC duplex, максимальное количество 12)" sqref="C19">
      <formula1>1</formula1>
      <formula2>24</formula2>
    </dataValidation>
  </dataValidations>
  <hyperlinks>
    <hyperlink ref="G10:L10" r:id="rId1" display="support.office.com/ru-ru/article/Копирование-значений-ячеек-а-не-формул-12687b4d-c79f-4137-b0cc-947c229c55b9"/>
    <hyperlink ref="G10" r:id="rId2"/>
  </hyperlinks>
  <pageMargins left="0.7" right="0.7" top="0.75" bottom="0.75" header="0.3" footer="0.3"/>
  <pageSetup paperSize="9" orientation="portrait" horizontalDpi="1200" verticalDpi="1200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6" name="Drop Down 1">
              <controlPr defaultSize="0" autoLine="0" autoPict="0">
                <anchor moveWithCells="1">
                  <from>
                    <xdr:col>2</xdr:col>
                    <xdr:colOff>0</xdr:colOff>
                    <xdr:row>11</xdr:row>
                    <xdr:rowOff>180975</xdr:rowOff>
                  </from>
                  <to>
                    <xdr:col>2</xdr:col>
                    <xdr:colOff>1028700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7" name="Drop Down 2">
              <controlPr defaultSize="0" autoLine="0" autoPict="0">
                <anchor moveWithCells="1">
                  <from>
                    <xdr:col>1</xdr:col>
                    <xdr:colOff>1885950</xdr:colOff>
                    <xdr:row>14</xdr:row>
                    <xdr:rowOff>9525</xdr:rowOff>
                  </from>
                  <to>
                    <xdr:col>4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8" name="Drop Down 3">
              <controlPr defaultSize="0" autoLine="0" autoPict="0">
                <anchor moveWithCells="1">
                  <from>
                    <xdr:col>2</xdr:col>
                    <xdr:colOff>0</xdr:colOff>
                    <xdr:row>16</xdr:row>
                    <xdr:rowOff>9525</xdr:rowOff>
                  </from>
                  <to>
                    <xdr:col>2</xdr:col>
                    <xdr:colOff>1085850</xdr:colOff>
                    <xdr:row>17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C2:AE609"/>
  <sheetViews>
    <sheetView workbookViewId="0">
      <selection activeCell="H11" sqref="H11"/>
    </sheetView>
  </sheetViews>
  <sheetFormatPr defaultRowHeight="15" x14ac:dyDescent="0.25"/>
  <cols>
    <col min="1" max="1" width="3.5703125" customWidth="1"/>
    <col min="2" max="2" width="3.28515625" customWidth="1"/>
    <col min="3" max="3" width="28.5703125" customWidth="1"/>
    <col min="6" max="6" width="19.5703125" customWidth="1"/>
    <col min="7" max="7" width="14" customWidth="1"/>
    <col min="8" max="8" width="13.42578125" customWidth="1"/>
    <col min="9" max="9" width="17.7109375" customWidth="1"/>
    <col min="10" max="10" width="15.5703125" customWidth="1"/>
    <col min="11" max="11" width="6" customWidth="1"/>
    <col min="12" max="12" width="5.5703125" customWidth="1"/>
    <col min="13" max="13" width="19.85546875" customWidth="1"/>
    <col min="14" max="14" width="81.5703125" customWidth="1"/>
    <col min="20" max="20" width="26.42578125" customWidth="1"/>
    <col min="21" max="21" width="51.85546875" customWidth="1"/>
    <col min="22" max="22" width="7.85546875" customWidth="1"/>
    <col min="23" max="23" width="6.85546875" customWidth="1"/>
    <col min="24" max="24" width="10.140625" customWidth="1"/>
    <col min="25" max="25" width="7.7109375" customWidth="1"/>
    <col min="28" max="28" width="10.42578125" customWidth="1"/>
    <col min="29" max="29" width="10.7109375" customWidth="1"/>
    <col min="30" max="30" width="10.140625" customWidth="1"/>
    <col min="31" max="31" width="12.28515625" customWidth="1"/>
  </cols>
  <sheetData>
    <row r="2" spans="3:31" x14ac:dyDescent="0.25">
      <c r="F2" s="6" t="s">
        <v>1216</v>
      </c>
    </row>
    <row r="3" spans="3:31" x14ac:dyDescent="0.25">
      <c r="F3" s="1" t="s">
        <v>1212</v>
      </c>
    </row>
    <row r="4" spans="3:31" x14ac:dyDescent="0.25">
      <c r="F4" t="s">
        <v>14</v>
      </c>
      <c r="M4" s="2" t="str">
        <f>F4&amp;G7&amp;VLOOKUP(D9,G8:I9,3,0)&amp;G11&amp;VLOOKUP(D22,E22:F25,2,0)&amp;VLOOKUP(D16,E16:F19,2,0)</f>
        <v>FOBX24-1U-12LCUD09</v>
      </c>
      <c r="N4" t="str">
        <f>VLOOKUP(M4,T:U,2,0)</f>
        <v>ITK 1U кросс укомплектованный: LC (duplex) 12шт;  (OS2)</v>
      </c>
      <c r="O4" t="str">
        <f>VLOOKUP(M4,T:V,3,0)</f>
        <v>шт</v>
      </c>
      <c r="P4">
        <f>IF(I11=0,1,2)</f>
        <v>1</v>
      </c>
      <c r="Q4">
        <f>VLOOKUP(M4,T:AB,9,0)</f>
        <v>5753.29</v>
      </c>
    </row>
    <row r="5" spans="3:31" x14ac:dyDescent="0.25">
      <c r="T5" s="8" t="s">
        <v>47</v>
      </c>
      <c r="U5" s="9"/>
      <c r="V5" s="9"/>
      <c r="W5" s="9"/>
      <c r="X5" s="9"/>
      <c r="Y5" s="10"/>
      <c r="Z5" s="10"/>
      <c r="AA5" s="10"/>
      <c r="AB5" s="11"/>
      <c r="AC5" s="11"/>
      <c r="AD5" s="11"/>
      <c r="AE5" s="12"/>
    </row>
    <row r="6" spans="3:31" x14ac:dyDescent="0.25">
      <c r="T6" s="13" t="s">
        <v>48</v>
      </c>
      <c r="U6" s="14"/>
      <c r="V6" s="14"/>
      <c r="W6" s="14"/>
      <c r="X6" s="14"/>
      <c r="Y6" s="15"/>
      <c r="Z6" s="15"/>
      <c r="AA6" s="15"/>
      <c r="AB6" s="16"/>
      <c r="AC6" s="17"/>
      <c r="AD6" s="17"/>
      <c r="AE6" s="18"/>
    </row>
    <row r="7" spans="3:31" x14ac:dyDescent="0.25">
      <c r="G7">
        <f>VLOOKUP(D9,G8:H9,2,0)</f>
        <v>24</v>
      </c>
      <c r="T7" s="19" t="s">
        <v>49</v>
      </c>
      <c r="U7" s="9"/>
      <c r="V7" s="9"/>
      <c r="W7" s="9"/>
      <c r="X7" s="9"/>
      <c r="Y7" s="10"/>
      <c r="Z7" s="10"/>
      <c r="AA7" s="10"/>
      <c r="AB7" s="11"/>
      <c r="AC7" s="11"/>
      <c r="AD7" s="11"/>
      <c r="AE7" s="12"/>
    </row>
    <row r="8" spans="3:31" x14ac:dyDescent="0.25">
      <c r="G8">
        <v>1</v>
      </c>
      <c r="H8">
        <v>24</v>
      </c>
      <c r="I8" t="s">
        <v>37</v>
      </c>
      <c r="J8" t="s">
        <v>23</v>
      </c>
      <c r="M8" t="str">
        <f>VLOOKUP(D9,G8:J9,4,0)</f>
        <v>FOBX24-1U-000</v>
      </c>
      <c r="N8" t="str">
        <f>VLOOKUP(M8,T:U,2,0)</f>
        <v>ITK 1U Оптический распределительный кросс до 24 портов (без планок, под 8п-3шт)</v>
      </c>
      <c r="O8" t="str">
        <f>VLOOKUP(M8,T:V,3,0)</f>
        <v>шт</v>
      </c>
      <c r="P8">
        <f>P4</f>
        <v>1</v>
      </c>
      <c r="Q8">
        <f>VLOOKUP(M8,T:AB,9,0)</f>
        <v>1396.99</v>
      </c>
      <c r="T8" s="3" t="s">
        <v>23</v>
      </c>
      <c r="U8" s="4" t="s">
        <v>24</v>
      </c>
      <c r="V8" s="20" t="s">
        <v>50</v>
      </c>
      <c r="W8" s="5"/>
      <c r="X8" s="20" t="s">
        <v>51</v>
      </c>
      <c r="Y8" s="21">
        <v>1</v>
      </c>
      <c r="Z8" s="21">
        <v>1</v>
      </c>
      <c r="AA8" s="21">
        <v>1</v>
      </c>
      <c r="AB8" s="22">
        <v>1396.99</v>
      </c>
      <c r="AC8" s="23">
        <v>1183.8898305084699</v>
      </c>
      <c r="AD8" s="23">
        <v>1187.4414999999999</v>
      </c>
      <c r="AE8" s="24">
        <v>1006.3063559322034</v>
      </c>
    </row>
    <row r="9" spans="3:31" x14ac:dyDescent="0.25">
      <c r="C9" t="s">
        <v>1</v>
      </c>
      <c r="D9">
        <v>1</v>
      </c>
      <c r="G9">
        <v>2</v>
      </c>
      <c r="H9">
        <f>VLOOKUP(Лист1!C19,D33:E56,2,0)</f>
        <v>16</v>
      </c>
      <c r="I9" t="s">
        <v>38</v>
      </c>
      <c r="J9" t="s">
        <v>1207</v>
      </c>
      <c r="M9" t="str">
        <f>VLOOKUP(D22,E22:G25,3,0)</f>
        <v>FOBX-P8-SC</v>
      </c>
      <c r="N9" t="str">
        <f>VLOOKUP(M9,T:U,2,0)</f>
        <v>ITK Панель для 8-ми оптических адаптеров (SC или LC-Duplex в 19" кросс)</v>
      </c>
      <c r="O9" t="str">
        <f>VLOOKUP(M9,T:V,3,0)</f>
        <v>шт</v>
      </c>
      <c r="P9">
        <f>IF(P14&lt;=N26,1,IF(P14&lt;=N27,2,IF(P14&lt;=N28,3)))</f>
        <v>2</v>
      </c>
      <c r="Q9">
        <f t="shared" ref="Q9:Q16" si="0">VLOOKUP(M9,T:AB,9,0)</f>
        <v>40.56</v>
      </c>
      <c r="T9" s="3" t="s">
        <v>52</v>
      </c>
      <c r="U9" s="4" t="s">
        <v>53</v>
      </c>
      <c r="V9" s="20" t="s">
        <v>50</v>
      </c>
      <c r="W9" s="5"/>
      <c r="X9" s="20" t="s">
        <v>51</v>
      </c>
      <c r="Y9" s="21">
        <v>1</v>
      </c>
      <c r="Z9" s="21">
        <v>1</v>
      </c>
      <c r="AA9" s="21">
        <v>1</v>
      </c>
      <c r="AB9" s="22">
        <v>1844.05</v>
      </c>
      <c r="AC9" s="23">
        <v>1562.7542372881301</v>
      </c>
      <c r="AD9" s="23">
        <v>1567.4425000000001</v>
      </c>
      <c r="AE9" s="24">
        <v>1328.3411016949153</v>
      </c>
    </row>
    <row r="10" spans="3:31" x14ac:dyDescent="0.25">
      <c r="C10" t="s">
        <v>2</v>
      </c>
      <c r="D10" s="6"/>
      <c r="M10" t="s">
        <v>27</v>
      </c>
      <c r="N10" t="str">
        <f>VLOOKUP(M10,T:U,2,0)</f>
        <v>ITK Панель заглушка в 19" оптический распределительный кросс</v>
      </c>
      <c r="O10" t="str">
        <f>VLOOKUP(M10,T:V,3,0)</f>
        <v>шт</v>
      </c>
      <c r="P10">
        <f>3-P9</f>
        <v>1</v>
      </c>
      <c r="Q10">
        <f t="shared" si="0"/>
        <v>40.56</v>
      </c>
      <c r="T10" s="3" t="s">
        <v>54</v>
      </c>
      <c r="U10" s="4" t="s">
        <v>55</v>
      </c>
      <c r="V10" s="20" t="s">
        <v>50</v>
      </c>
      <c r="W10" s="5"/>
      <c r="X10" s="20" t="s">
        <v>51</v>
      </c>
      <c r="Y10" s="21">
        <v>300</v>
      </c>
      <c r="Z10" s="21">
        <v>30</v>
      </c>
      <c r="AA10" s="21">
        <v>30</v>
      </c>
      <c r="AB10" s="22">
        <v>40.56</v>
      </c>
      <c r="AC10" s="23">
        <v>34.372881355929998</v>
      </c>
      <c r="AD10" s="23">
        <v>34.475999999999999</v>
      </c>
      <c r="AE10" s="24">
        <v>29.216949152542373</v>
      </c>
    </row>
    <row r="11" spans="3:31" x14ac:dyDescent="0.25">
      <c r="D11" s="6"/>
      <c r="G11">
        <f>Лист1!C19</f>
        <v>12</v>
      </c>
      <c r="H11">
        <f>G11*M24</f>
        <v>12</v>
      </c>
      <c r="I11">
        <f>IF(H11&gt;24,1,0)</f>
        <v>0</v>
      </c>
      <c r="M11" t="str">
        <f>VLOOKUP(D22,E22:H25,4,0)</f>
        <v>FOBX-Z-SC</v>
      </c>
      <c r="N11" t="str">
        <f>VLOOKUP(M11,T:U,2,0)</f>
        <v>ITK Заглушка SC или  LC-Duplex пластик (черный)</v>
      </c>
      <c r="O11" t="str">
        <f>VLOOKUP(M11,T:V,3,0)</f>
        <v>шт</v>
      </c>
      <c r="P11">
        <f>P9*N29-P14</f>
        <v>4</v>
      </c>
      <c r="Q11">
        <f t="shared" si="0"/>
        <v>13.42</v>
      </c>
      <c r="T11" s="3" t="s">
        <v>25</v>
      </c>
      <c r="U11" s="4" t="s">
        <v>26</v>
      </c>
      <c r="V11" s="20" t="s">
        <v>50</v>
      </c>
      <c r="W11" s="5"/>
      <c r="X11" s="20" t="s">
        <v>51</v>
      </c>
      <c r="Y11" s="21">
        <v>300</v>
      </c>
      <c r="Z11" s="21">
        <v>30</v>
      </c>
      <c r="AA11" s="21">
        <v>30</v>
      </c>
      <c r="AB11" s="22">
        <v>40.56</v>
      </c>
      <c r="AC11" s="23">
        <v>34.372881355929998</v>
      </c>
      <c r="AD11" s="23">
        <v>34.475999999999999</v>
      </c>
      <c r="AE11" s="24">
        <v>29.216949152542373</v>
      </c>
    </row>
    <row r="12" spans="3:31" x14ac:dyDescent="0.25">
      <c r="D12" s="6"/>
      <c r="M12" t="s">
        <v>29</v>
      </c>
      <c r="N12" t="str">
        <f t="shared" ref="N12:N13" si="1">VLOOKUP(M12,T:U,2,0)</f>
        <v>ITK Cплайс-кассета на 32 КДЗС</v>
      </c>
      <c r="O12" t="str">
        <f t="shared" ref="O12:O13" si="2">VLOOKUP(M12,T:V,3,0)</f>
        <v>шт</v>
      </c>
      <c r="P12">
        <f>IF(P15&lt;=32,1,2)</f>
        <v>1</v>
      </c>
      <c r="Q12">
        <f t="shared" si="0"/>
        <v>67.06</v>
      </c>
      <c r="T12" s="3" t="s">
        <v>56</v>
      </c>
      <c r="U12" s="4" t="s">
        <v>57</v>
      </c>
      <c r="V12" s="20" t="s">
        <v>50</v>
      </c>
      <c r="W12" s="5"/>
      <c r="X12" s="20" t="s">
        <v>51</v>
      </c>
      <c r="Y12" s="21">
        <v>300</v>
      </c>
      <c r="Z12" s="21">
        <v>30</v>
      </c>
      <c r="AA12" s="21">
        <v>30</v>
      </c>
      <c r="AB12" s="22">
        <v>40.56</v>
      </c>
      <c r="AC12" s="23">
        <v>34.372881355929998</v>
      </c>
      <c r="AD12" s="23">
        <v>34.475999999999999</v>
      </c>
      <c r="AE12" s="24">
        <v>29.216949152542373</v>
      </c>
    </row>
    <row r="13" spans="3:31" x14ac:dyDescent="0.25">
      <c r="M13" t="s">
        <v>31</v>
      </c>
      <c r="N13" t="str">
        <f t="shared" si="1"/>
        <v>ITK Крышка для сплайс-кассеты</v>
      </c>
      <c r="O13" t="str">
        <f t="shared" si="2"/>
        <v>шт</v>
      </c>
      <c r="P13">
        <f>P8</f>
        <v>1</v>
      </c>
      <c r="Q13">
        <f t="shared" si="0"/>
        <v>27.94</v>
      </c>
      <c r="T13" s="3" t="s">
        <v>27</v>
      </c>
      <c r="U13" s="4" t="s">
        <v>28</v>
      </c>
      <c r="V13" s="20" t="s">
        <v>50</v>
      </c>
      <c r="W13" s="5"/>
      <c r="X13" s="20" t="s">
        <v>51</v>
      </c>
      <c r="Y13" s="21">
        <v>300</v>
      </c>
      <c r="Z13" s="21">
        <v>30</v>
      </c>
      <c r="AA13" s="21">
        <v>30</v>
      </c>
      <c r="AB13" s="22">
        <v>40.56</v>
      </c>
      <c r="AC13" s="23">
        <v>34.372881355929998</v>
      </c>
      <c r="AD13" s="23">
        <v>34.475999999999999</v>
      </c>
      <c r="AE13" s="24">
        <v>29.216949152542373</v>
      </c>
    </row>
    <row r="14" spans="3:31" x14ac:dyDescent="0.25">
      <c r="M14" t="str">
        <f>VLOOKUP(D22,E22:J25,5,0)</f>
        <v>FC1-LCULCU2C-SM</v>
      </c>
      <c r="N14" t="str">
        <f t="shared" ref="N14:N15" si="3">VLOOKUP(M14,T:U,2,0)</f>
        <v>ITK Проходной адаптер LC-LC, (SM/MM), UPC, (Duplex)</v>
      </c>
      <c r="O14" t="str">
        <f t="shared" ref="O14:O15" si="4">VLOOKUP(M14,T:V,3,0)</f>
        <v>шт</v>
      </c>
      <c r="P14">
        <f>G11</f>
        <v>12</v>
      </c>
      <c r="Q14">
        <f t="shared" si="0"/>
        <v>64.05</v>
      </c>
      <c r="T14" s="3" t="s">
        <v>58</v>
      </c>
      <c r="U14" s="4" t="s">
        <v>59</v>
      </c>
      <c r="V14" s="20" t="s">
        <v>50</v>
      </c>
      <c r="W14" s="5"/>
      <c r="X14" s="20" t="s">
        <v>51</v>
      </c>
      <c r="Y14" s="21">
        <v>1000</v>
      </c>
      <c r="Z14" s="21">
        <v>100</v>
      </c>
      <c r="AA14" s="21">
        <v>100</v>
      </c>
      <c r="AB14" s="22">
        <v>13.42</v>
      </c>
      <c r="AC14" s="23">
        <v>11.37288135593</v>
      </c>
      <c r="AD14" s="23">
        <v>11.407</v>
      </c>
      <c r="AE14" s="24">
        <v>9.6669491525423723</v>
      </c>
    </row>
    <row r="15" spans="3:31" x14ac:dyDescent="0.25">
      <c r="M15" t="str">
        <f>F3&amp;VLOOKUP(D16,E16:G19,3,0)&amp;VLOOKUP(D22,E22:J25,6,0)&amp;F2</f>
        <v>FPT09-LCU-C1L-1M5</v>
      </c>
      <c r="N15" t="str">
        <f t="shared" si="3"/>
        <v>ITK Оптический пигтеил, (SM), 9/125 (OS2), LC/UPC, LSZH, 1,5м</v>
      </c>
      <c r="O15" t="str">
        <f t="shared" si="4"/>
        <v>шт</v>
      </c>
      <c r="P15">
        <f>VLOOKUP(M14,I22:K25,3,0)*P14</f>
        <v>24</v>
      </c>
      <c r="Q15">
        <f t="shared" si="0"/>
        <v>140.27000000000001</v>
      </c>
      <c r="T15" s="3" t="s">
        <v>60</v>
      </c>
      <c r="U15" s="4" t="s">
        <v>61</v>
      </c>
      <c r="V15" s="20" t="s">
        <v>50</v>
      </c>
      <c r="W15" s="5"/>
      <c r="X15" s="20" t="s">
        <v>51</v>
      </c>
      <c r="Y15" s="21">
        <v>1000</v>
      </c>
      <c r="Z15" s="21">
        <v>100</v>
      </c>
      <c r="AA15" s="21">
        <v>100</v>
      </c>
      <c r="AB15" s="22">
        <v>13.42</v>
      </c>
      <c r="AC15" s="23">
        <v>11.37288135593</v>
      </c>
      <c r="AD15" s="23">
        <v>11.407</v>
      </c>
      <c r="AE15" s="24">
        <v>9.6669491525423723</v>
      </c>
    </row>
    <row r="16" spans="3:31" x14ac:dyDescent="0.25">
      <c r="C16" t="s">
        <v>4</v>
      </c>
      <c r="D16">
        <v>1</v>
      </c>
      <c r="E16" s="7">
        <v>1</v>
      </c>
      <c r="F16" s="6" t="s">
        <v>33</v>
      </c>
      <c r="G16" s="6" t="s">
        <v>33</v>
      </c>
      <c r="M16" t="s">
        <v>66</v>
      </c>
      <c r="N16" t="str">
        <f t="shared" ref="N16" si="5">VLOOKUP(M16,T:U,2,0)</f>
        <v>ITK Комплект для защиты сварки, 60мм</v>
      </c>
      <c r="O16" t="str">
        <f t="shared" ref="O16" si="6">VLOOKUP(M16,T:V,3,0)</f>
        <v>шт</v>
      </c>
      <c r="P16">
        <f>P15</f>
        <v>24</v>
      </c>
      <c r="Q16">
        <f t="shared" si="0"/>
        <v>12.86</v>
      </c>
      <c r="T16" s="3" t="s">
        <v>62</v>
      </c>
      <c r="U16" s="4" t="s">
        <v>63</v>
      </c>
      <c r="V16" s="20" t="s">
        <v>50</v>
      </c>
      <c r="W16" s="5"/>
      <c r="X16" s="20" t="s">
        <v>51</v>
      </c>
      <c r="Y16" s="21">
        <v>1000</v>
      </c>
      <c r="Z16" s="21">
        <v>100</v>
      </c>
      <c r="AA16" s="21">
        <v>100</v>
      </c>
      <c r="AB16" s="22">
        <v>30.17</v>
      </c>
      <c r="AC16" s="23">
        <v>25.567796610159998</v>
      </c>
      <c r="AD16" s="23">
        <v>25.644500000000001</v>
      </c>
      <c r="AE16" s="24">
        <v>21.732627118644068</v>
      </c>
    </row>
    <row r="17" spans="3:31" x14ac:dyDescent="0.25">
      <c r="C17" t="s">
        <v>5</v>
      </c>
      <c r="E17" s="7">
        <v>2</v>
      </c>
      <c r="F17" s="6" t="s">
        <v>34</v>
      </c>
      <c r="G17" s="6">
        <v>50</v>
      </c>
      <c r="T17" s="3" t="s">
        <v>64</v>
      </c>
      <c r="U17" s="4" t="s">
        <v>65</v>
      </c>
      <c r="V17" s="20" t="s">
        <v>50</v>
      </c>
      <c r="W17" s="5"/>
      <c r="X17" s="20" t="s">
        <v>51</v>
      </c>
      <c r="Y17" s="21">
        <v>2000</v>
      </c>
      <c r="Z17" s="21">
        <v>100</v>
      </c>
      <c r="AA17" s="21">
        <v>100</v>
      </c>
      <c r="AB17" s="22">
        <v>11.73</v>
      </c>
      <c r="AC17" s="23">
        <v>9.9406779661000009</v>
      </c>
      <c r="AD17" s="23">
        <v>9.9704999999999995</v>
      </c>
      <c r="AE17" s="24">
        <v>8.4495762711864408</v>
      </c>
    </row>
    <row r="18" spans="3:31" x14ac:dyDescent="0.25">
      <c r="C18" t="s">
        <v>11</v>
      </c>
      <c r="E18" s="7">
        <v>3</v>
      </c>
      <c r="F18" s="6" t="s">
        <v>35</v>
      </c>
      <c r="G18" s="6">
        <v>5003</v>
      </c>
      <c r="T18" s="3" t="s">
        <v>66</v>
      </c>
      <c r="U18" s="4" t="s">
        <v>67</v>
      </c>
      <c r="V18" s="20" t="s">
        <v>50</v>
      </c>
      <c r="W18" s="5"/>
      <c r="X18" s="20" t="s">
        <v>51</v>
      </c>
      <c r="Y18" s="21">
        <v>2000</v>
      </c>
      <c r="Z18" s="21">
        <v>100</v>
      </c>
      <c r="AA18" s="21">
        <v>100</v>
      </c>
      <c r="AB18" s="22">
        <v>12.86</v>
      </c>
      <c r="AC18" s="23">
        <v>10.89830508474</v>
      </c>
      <c r="AD18" s="23">
        <v>10.930999999999999</v>
      </c>
      <c r="AE18" s="24">
        <v>9.263559322033899</v>
      </c>
    </row>
    <row r="19" spans="3:31" x14ac:dyDescent="0.25">
      <c r="C19" t="s">
        <v>12</v>
      </c>
      <c r="E19" s="7">
        <v>4</v>
      </c>
      <c r="F19" s="6" t="s">
        <v>36</v>
      </c>
      <c r="G19" s="6" t="s">
        <v>1211</v>
      </c>
      <c r="T19" s="3" t="s">
        <v>29</v>
      </c>
      <c r="U19" s="4" t="s">
        <v>30</v>
      </c>
      <c r="V19" s="20" t="s">
        <v>50</v>
      </c>
      <c r="W19" s="5"/>
      <c r="X19" s="20" t="s">
        <v>51</v>
      </c>
      <c r="Y19" s="21">
        <v>300</v>
      </c>
      <c r="Z19" s="21">
        <v>20</v>
      </c>
      <c r="AA19" s="21">
        <v>20</v>
      </c>
      <c r="AB19" s="22">
        <v>67.06</v>
      </c>
      <c r="AC19" s="23">
        <v>56.830508474570003</v>
      </c>
      <c r="AD19" s="23">
        <v>57.000999999999998</v>
      </c>
      <c r="AE19" s="24">
        <v>48.30593220338983</v>
      </c>
    </row>
    <row r="20" spans="3:31" x14ac:dyDescent="0.25">
      <c r="T20" s="3" t="s">
        <v>31</v>
      </c>
      <c r="U20" s="5" t="s">
        <v>32</v>
      </c>
      <c r="V20" s="25" t="s">
        <v>50</v>
      </c>
      <c r="W20" s="5"/>
      <c r="X20" s="25" t="s">
        <v>51</v>
      </c>
      <c r="Y20" s="21">
        <v>500</v>
      </c>
      <c r="Z20" s="21">
        <v>20</v>
      </c>
      <c r="AA20" s="21">
        <v>20</v>
      </c>
      <c r="AB20" s="22">
        <v>27.94</v>
      </c>
      <c r="AC20" s="23">
        <v>23.67796610169</v>
      </c>
      <c r="AD20" s="23">
        <v>23.748999999999999</v>
      </c>
      <c r="AE20" s="24">
        <v>20.126271186440679</v>
      </c>
    </row>
    <row r="21" spans="3:31" x14ac:dyDescent="0.25">
      <c r="T21" s="19" t="s">
        <v>68</v>
      </c>
      <c r="U21" s="9"/>
      <c r="V21" s="9"/>
      <c r="W21" s="9"/>
      <c r="X21" s="9"/>
      <c r="Y21" s="10"/>
      <c r="Z21" s="10"/>
      <c r="AA21" s="10"/>
      <c r="AB21" s="11"/>
      <c r="AC21" s="11"/>
      <c r="AD21" s="11"/>
      <c r="AE21" s="12"/>
    </row>
    <row r="22" spans="3:31" x14ac:dyDescent="0.25">
      <c r="C22" t="s">
        <v>7</v>
      </c>
      <c r="D22">
        <v>1</v>
      </c>
      <c r="E22">
        <v>1</v>
      </c>
      <c r="F22" t="s">
        <v>39</v>
      </c>
      <c r="G22" t="s">
        <v>25</v>
      </c>
      <c r="H22" t="s">
        <v>60</v>
      </c>
      <c r="I22" t="s">
        <v>350</v>
      </c>
      <c r="J22" s="6" t="s">
        <v>1213</v>
      </c>
      <c r="K22">
        <v>2</v>
      </c>
      <c r="L22">
        <v>1</v>
      </c>
      <c r="N22">
        <v>8</v>
      </c>
      <c r="O22">
        <v>16</v>
      </c>
      <c r="P22">
        <v>24</v>
      </c>
      <c r="T22" s="3" t="s">
        <v>69</v>
      </c>
      <c r="U22" s="4" t="s">
        <v>70</v>
      </c>
      <c r="V22" s="20" t="s">
        <v>50</v>
      </c>
      <c r="W22" s="5" t="s">
        <v>71</v>
      </c>
      <c r="X22" s="20" t="s">
        <v>51</v>
      </c>
      <c r="Y22" s="21"/>
      <c r="Z22" s="21">
        <v>1</v>
      </c>
      <c r="AA22" s="21">
        <v>1</v>
      </c>
      <c r="AB22" s="22">
        <v>4108.8</v>
      </c>
      <c r="AC22" s="23">
        <v>3482.0338983050801</v>
      </c>
      <c r="AD22" s="23">
        <v>3492.48</v>
      </c>
      <c r="AE22" s="24">
        <v>2959.7288135593221</v>
      </c>
    </row>
    <row r="23" spans="3:31" x14ac:dyDescent="0.25">
      <c r="C23" t="s">
        <v>8</v>
      </c>
      <c r="E23">
        <v>2</v>
      </c>
      <c r="F23" t="s">
        <v>40</v>
      </c>
      <c r="G23" t="s">
        <v>25</v>
      </c>
      <c r="H23" t="s">
        <v>60</v>
      </c>
      <c r="I23" t="s">
        <v>358</v>
      </c>
      <c r="J23" s="6" t="s">
        <v>1214</v>
      </c>
      <c r="K23">
        <v>1</v>
      </c>
      <c r="L23">
        <v>1</v>
      </c>
      <c r="N23">
        <v>8</v>
      </c>
      <c r="O23">
        <v>16</v>
      </c>
      <c r="P23">
        <v>24</v>
      </c>
      <c r="T23" s="3" t="s">
        <v>72</v>
      </c>
      <c r="U23" s="4" t="s">
        <v>73</v>
      </c>
      <c r="V23" s="20" t="s">
        <v>50</v>
      </c>
      <c r="W23" s="4" t="s">
        <v>71</v>
      </c>
      <c r="X23" s="20" t="s">
        <v>51</v>
      </c>
      <c r="Y23" s="21"/>
      <c r="Z23" s="21">
        <v>1</v>
      </c>
      <c r="AA23" s="21">
        <v>1</v>
      </c>
      <c r="AB23" s="22">
        <v>2667.38</v>
      </c>
      <c r="AC23" s="23">
        <v>2260.4915254237198</v>
      </c>
      <c r="AD23" s="23">
        <v>2267.2730000000001</v>
      </c>
      <c r="AE23" s="24">
        <v>1921.4177966101695</v>
      </c>
    </row>
    <row r="24" spans="3:31" x14ac:dyDescent="0.25">
      <c r="C24" t="s">
        <v>9</v>
      </c>
      <c r="E24">
        <v>3</v>
      </c>
      <c r="F24" t="s">
        <v>41</v>
      </c>
      <c r="G24" t="s">
        <v>56</v>
      </c>
      <c r="H24" t="s">
        <v>62</v>
      </c>
      <c r="I24" t="s">
        <v>360</v>
      </c>
      <c r="J24" s="6" t="s">
        <v>1214</v>
      </c>
      <c r="K24">
        <v>2</v>
      </c>
      <c r="L24">
        <v>2</v>
      </c>
      <c r="M24">
        <f>VLOOKUP(D22,E22:L25,8,0)</f>
        <v>1</v>
      </c>
      <c r="N24">
        <v>4</v>
      </c>
      <c r="O24">
        <v>8</v>
      </c>
      <c r="P24">
        <v>12</v>
      </c>
      <c r="T24" s="3" t="s">
        <v>74</v>
      </c>
      <c r="U24" s="4" t="s">
        <v>75</v>
      </c>
      <c r="V24" s="20" t="s">
        <v>50</v>
      </c>
      <c r="W24" s="4"/>
      <c r="X24" s="20" t="s">
        <v>51</v>
      </c>
      <c r="Y24" s="21"/>
      <c r="Z24" s="21">
        <v>1</v>
      </c>
      <c r="AA24" s="21">
        <v>1</v>
      </c>
      <c r="AB24" s="22">
        <v>3240.92</v>
      </c>
      <c r="AC24" s="23">
        <v>2746.5423728813498</v>
      </c>
      <c r="AD24" s="23">
        <v>2754.7820000000002</v>
      </c>
      <c r="AE24" s="24">
        <v>2334.5610169491524</v>
      </c>
    </row>
    <row r="25" spans="3:31" x14ac:dyDescent="0.25">
      <c r="C25" t="s">
        <v>10</v>
      </c>
      <c r="E25">
        <v>4</v>
      </c>
      <c r="F25" t="s">
        <v>42</v>
      </c>
      <c r="G25" t="s">
        <v>54</v>
      </c>
      <c r="H25" t="s">
        <v>58</v>
      </c>
      <c r="I25" t="s">
        <v>344</v>
      </c>
      <c r="J25" s="6" t="s">
        <v>1215</v>
      </c>
      <c r="K25">
        <v>1</v>
      </c>
      <c r="L25">
        <v>1</v>
      </c>
      <c r="N25">
        <v>8</v>
      </c>
      <c r="O25">
        <v>16</v>
      </c>
      <c r="P25">
        <v>24</v>
      </c>
      <c r="T25" s="3" t="s">
        <v>76</v>
      </c>
      <c r="U25" s="4" t="s">
        <v>77</v>
      </c>
      <c r="V25" s="20" t="s">
        <v>50</v>
      </c>
      <c r="W25" s="4" t="s">
        <v>71</v>
      </c>
      <c r="X25" s="20" t="s">
        <v>51</v>
      </c>
      <c r="Y25" s="21"/>
      <c r="Z25" s="21">
        <v>1</v>
      </c>
      <c r="AA25" s="21">
        <v>1</v>
      </c>
      <c r="AB25" s="22">
        <v>3708.79</v>
      </c>
      <c r="AC25" s="23">
        <v>3143.0423728813498</v>
      </c>
      <c r="AD25" s="23">
        <v>3152.4715000000001</v>
      </c>
      <c r="AE25" s="24">
        <v>2671.5860169491525</v>
      </c>
    </row>
    <row r="26" spans="3:31" x14ac:dyDescent="0.25">
      <c r="N26">
        <f>VLOOKUP(D22,E22:N25,10,0)</f>
        <v>8</v>
      </c>
      <c r="T26" s="3" t="s">
        <v>78</v>
      </c>
      <c r="U26" s="4" t="s">
        <v>79</v>
      </c>
      <c r="V26" s="20" t="s">
        <v>50</v>
      </c>
      <c r="W26" s="4"/>
      <c r="X26" s="20" t="s">
        <v>51</v>
      </c>
      <c r="Y26" s="21"/>
      <c r="Z26" s="21">
        <v>1</v>
      </c>
      <c r="AA26" s="21">
        <v>1</v>
      </c>
      <c r="AB26" s="22">
        <v>4176.68</v>
      </c>
      <c r="AC26" s="23">
        <v>3539.5593220338901</v>
      </c>
      <c r="AD26" s="23">
        <v>3550.1779999999999</v>
      </c>
      <c r="AE26" s="24">
        <v>3008.6254237288135</v>
      </c>
    </row>
    <row r="27" spans="3:31" x14ac:dyDescent="0.25">
      <c r="N27">
        <f>VLOOKUP(D22,E22:O25,11,0)</f>
        <v>16</v>
      </c>
      <c r="T27" s="3" t="s">
        <v>80</v>
      </c>
      <c r="U27" s="4" t="s">
        <v>81</v>
      </c>
      <c r="V27" s="20" t="s">
        <v>50</v>
      </c>
      <c r="W27" s="5" t="s">
        <v>71</v>
      </c>
      <c r="X27" s="20" t="s">
        <v>51</v>
      </c>
      <c r="Y27" s="21"/>
      <c r="Z27" s="21">
        <v>1</v>
      </c>
      <c r="AA27" s="21">
        <v>1</v>
      </c>
      <c r="AB27" s="22">
        <v>2236.38</v>
      </c>
      <c r="AC27" s="23">
        <v>1895.23728813559</v>
      </c>
      <c r="AD27" s="23">
        <v>1900.923</v>
      </c>
      <c r="AE27" s="24">
        <v>1610.9516949152542</v>
      </c>
    </row>
    <row r="28" spans="3:31" x14ac:dyDescent="0.25">
      <c r="N28">
        <f>VLOOKUP(D22,E22:P25,12,0)</f>
        <v>24</v>
      </c>
      <c r="T28" s="3" t="s">
        <v>82</v>
      </c>
      <c r="U28" s="4" t="s">
        <v>83</v>
      </c>
      <c r="V28" s="20" t="s">
        <v>50</v>
      </c>
      <c r="W28" s="5" t="s">
        <v>71</v>
      </c>
      <c r="X28" s="20" t="s">
        <v>51</v>
      </c>
      <c r="Y28" s="21"/>
      <c r="Z28" s="21">
        <v>1</v>
      </c>
      <c r="AA28" s="21">
        <v>1</v>
      </c>
      <c r="AB28" s="22">
        <v>1749.76</v>
      </c>
      <c r="AC28" s="23">
        <v>1482.8474576271101</v>
      </c>
      <c r="AD28" s="23">
        <v>1487.296</v>
      </c>
      <c r="AE28" s="24">
        <v>1260.4203389830509</v>
      </c>
    </row>
    <row r="29" spans="3:31" x14ac:dyDescent="0.25">
      <c r="N29">
        <f>VLOOKUP(D22,E22:N25,10,0)</f>
        <v>8</v>
      </c>
      <c r="T29" s="3" t="s">
        <v>84</v>
      </c>
      <c r="U29" s="4" t="s">
        <v>85</v>
      </c>
      <c r="V29" s="20" t="s">
        <v>50</v>
      </c>
      <c r="W29" s="5" t="s">
        <v>71</v>
      </c>
      <c r="X29" s="20" t="s">
        <v>51</v>
      </c>
      <c r="Y29" s="21"/>
      <c r="Z29" s="21">
        <v>1</v>
      </c>
      <c r="AA29" s="21">
        <v>1</v>
      </c>
      <c r="AB29" s="22">
        <v>1972.56</v>
      </c>
      <c r="AC29" s="23">
        <v>1671.6610169491501</v>
      </c>
      <c r="AD29" s="23">
        <v>1676.6759999999999</v>
      </c>
      <c r="AE29" s="24">
        <v>1420.9118644067796</v>
      </c>
    </row>
    <row r="30" spans="3:31" x14ac:dyDescent="0.25">
      <c r="T30" s="3" t="s">
        <v>86</v>
      </c>
      <c r="U30" s="4" t="s">
        <v>87</v>
      </c>
      <c r="V30" s="20" t="s">
        <v>50</v>
      </c>
      <c r="W30" s="4" t="s">
        <v>71</v>
      </c>
      <c r="X30" s="20" t="s">
        <v>51</v>
      </c>
      <c r="Y30" s="21"/>
      <c r="Z30" s="21">
        <v>1</v>
      </c>
      <c r="AA30" s="21">
        <v>1</v>
      </c>
      <c r="AB30" s="22">
        <v>3114.68</v>
      </c>
      <c r="AC30" s="23">
        <v>2639.5593220338901</v>
      </c>
      <c r="AD30" s="23">
        <v>2647.4780000000001</v>
      </c>
      <c r="AE30" s="24">
        <v>2243.6254237288135</v>
      </c>
    </row>
    <row r="31" spans="3:31" x14ac:dyDescent="0.25">
      <c r="T31" s="3" t="s">
        <v>88</v>
      </c>
      <c r="U31" s="5" t="s">
        <v>89</v>
      </c>
      <c r="V31" s="25" t="s">
        <v>50</v>
      </c>
      <c r="W31" s="5"/>
      <c r="X31" s="25" t="s">
        <v>51</v>
      </c>
      <c r="Y31" s="21"/>
      <c r="Z31" s="21">
        <v>1</v>
      </c>
      <c r="AA31" s="21">
        <v>1</v>
      </c>
      <c r="AB31" s="22">
        <v>2195.37</v>
      </c>
      <c r="AC31" s="23">
        <v>1860.4830508474499</v>
      </c>
      <c r="AD31" s="23">
        <v>1866.0645</v>
      </c>
      <c r="AE31" s="24">
        <v>1581.410593220339</v>
      </c>
    </row>
    <row r="32" spans="3:31" x14ac:dyDescent="0.25">
      <c r="T32" s="19" t="s">
        <v>90</v>
      </c>
      <c r="U32" s="9"/>
      <c r="V32" s="9"/>
      <c r="W32" s="9"/>
      <c r="X32" s="9"/>
      <c r="Y32" s="10"/>
      <c r="Z32" s="10"/>
      <c r="AA32" s="10"/>
      <c r="AB32" s="11"/>
      <c r="AC32" s="11"/>
      <c r="AD32" s="11"/>
      <c r="AE32" s="12"/>
    </row>
    <row r="33" spans="4:31" x14ac:dyDescent="0.25">
      <c r="D33">
        <v>1</v>
      </c>
      <c r="E33">
        <v>8</v>
      </c>
      <c r="T33" s="3" t="s">
        <v>91</v>
      </c>
      <c r="U33" s="4" t="s">
        <v>92</v>
      </c>
      <c r="V33" s="20" t="s">
        <v>50</v>
      </c>
      <c r="W33" s="4" t="s">
        <v>71</v>
      </c>
      <c r="X33" s="20" t="s">
        <v>51</v>
      </c>
      <c r="Y33" s="21"/>
      <c r="Z33" s="21">
        <v>1</v>
      </c>
      <c r="AA33" s="21">
        <v>1</v>
      </c>
      <c r="AB33" s="22">
        <v>5753.29</v>
      </c>
      <c r="AC33" s="23">
        <v>4875.6694915254202</v>
      </c>
      <c r="AD33" s="23">
        <v>4890.2965000000004</v>
      </c>
      <c r="AE33" s="24">
        <v>4144.3190677966104</v>
      </c>
    </row>
    <row r="34" spans="4:31" x14ac:dyDescent="0.25">
      <c r="D34">
        <v>2</v>
      </c>
      <c r="E34">
        <v>8</v>
      </c>
      <c r="T34" s="3" t="s">
        <v>93</v>
      </c>
      <c r="U34" s="4" t="s">
        <v>94</v>
      </c>
      <c r="V34" s="20" t="s">
        <v>50</v>
      </c>
      <c r="W34" s="4"/>
      <c r="X34" s="20" t="s">
        <v>51</v>
      </c>
      <c r="Y34" s="21"/>
      <c r="Z34" s="21">
        <v>1</v>
      </c>
      <c r="AA34" s="21">
        <v>1</v>
      </c>
      <c r="AB34" s="22">
        <v>7236.33</v>
      </c>
      <c r="AC34" s="23">
        <v>6132.4830508474497</v>
      </c>
      <c r="AD34" s="23">
        <v>6150.8805000000002</v>
      </c>
      <c r="AE34" s="24">
        <v>5212.6105932203391</v>
      </c>
    </row>
    <row r="35" spans="4:31" x14ac:dyDescent="0.25">
      <c r="D35">
        <v>3</v>
      </c>
      <c r="E35">
        <v>8</v>
      </c>
      <c r="T35" s="3" t="s">
        <v>95</v>
      </c>
      <c r="U35" s="4" t="s">
        <v>96</v>
      </c>
      <c r="V35" s="20" t="s">
        <v>50</v>
      </c>
      <c r="W35" s="4" t="s">
        <v>71</v>
      </c>
      <c r="X35" s="20" t="s">
        <v>51</v>
      </c>
      <c r="Y35" s="21"/>
      <c r="Z35" s="21">
        <v>1</v>
      </c>
      <c r="AA35" s="21">
        <v>1</v>
      </c>
      <c r="AB35" s="22">
        <v>8773.26</v>
      </c>
      <c r="AC35" s="23">
        <v>7434.9661016949103</v>
      </c>
      <c r="AD35" s="23">
        <v>7457.2709999999997</v>
      </c>
      <c r="AE35" s="24">
        <v>6319.7211864406781</v>
      </c>
    </row>
    <row r="36" spans="4:31" x14ac:dyDescent="0.25">
      <c r="D36">
        <v>4</v>
      </c>
      <c r="E36">
        <v>8</v>
      </c>
      <c r="T36" s="3" t="s">
        <v>97</v>
      </c>
      <c r="U36" s="4" t="s">
        <v>98</v>
      </c>
      <c r="V36" s="20" t="s">
        <v>50</v>
      </c>
      <c r="W36" s="4"/>
      <c r="X36" s="20" t="s">
        <v>51</v>
      </c>
      <c r="Y36" s="21"/>
      <c r="Z36" s="21">
        <v>1</v>
      </c>
      <c r="AA36" s="21">
        <v>1</v>
      </c>
      <c r="AB36" s="22">
        <v>10153.68</v>
      </c>
      <c r="AC36" s="23">
        <v>8604.8135593220304</v>
      </c>
      <c r="AD36" s="23">
        <v>8630.6280000000006</v>
      </c>
      <c r="AE36" s="24">
        <v>7314.0915254237289</v>
      </c>
    </row>
    <row r="37" spans="4:31" x14ac:dyDescent="0.25">
      <c r="D37">
        <v>5</v>
      </c>
      <c r="E37">
        <v>8</v>
      </c>
      <c r="T37" s="3" t="s">
        <v>99</v>
      </c>
      <c r="U37" s="4" t="s">
        <v>100</v>
      </c>
      <c r="V37" s="20" t="s">
        <v>50</v>
      </c>
      <c r="W37" s="5" t="s">
        <v>71</v>
      </c>
      <c r="X37" s="20" t="s">
        <v>51</v>
      </c>
      <c r="Y37" s="21"/>
      <c r="Z37" s="21">
        <v>1</v>
      </c>
      <c r="AA37" s="21">
        <v>1</v>
      </c>
      <c r="AB37" s="22">
        <v>2870.81</v>
      </c>
      <c r="AC37" s="23">
        <v>2432.8898305084699</v>
      </c>
      <c r="AD37" s="23">
        <v>2440.1885000000002</v>
      </c>
      <c r="AE37" s="24">
        <v>2067.9563559322032</v>
      </c>
    </row>
    <row r="38" spans="4:31" x14ac:dyDescent="0.25">
      <c r="D38">
        <v>6</v>
      </c>
      <c r="E38">
        <v>8</v>
      </c>
      <c r="T38" s="3" t="s">
        <v>101</v>
      </c>
      <c r="U38" s="4" t="s">
        <v>102</v>
      </c>
      <c r="V38" s="20" t="s">
        <v>50</v>
      </c>
      <c r="W38" s="4" t="s">
        <v>71</v>
      </c>
      <c r="X38" s="20" t="s">
        <v>51</v>
      </c>
      <c r="Y38" s="21"/>
      <c r="Z38" s="21">
        <v>1</v>
      </c>
      <c r="AA38" s="21">
        <v>1</v>
      </c>
      <c r="AB38" s="22">
        <v>3528.72</v>
      </c>
      <c r="AC38" s="23">
        <v>2990.4406779660999</v>
      </c>
      <c r="AD38" s="23">
        <v>2999.4119999999998</v>
      </c>
      <c r="AE38" s="24">
        <v>2541.8745762711865</v>
      </c>
    </row>
    <row r="39" spans="4:31" x14ac:dyDescent="0.25">
      <c r="D39">
        <v>7</v>
      </c>
      <c r="E39">
        <v>8</v>
      </c>
      <c r="T39" s="3" t="s">
        <v>45</v>
      </c>
      <c r="U39" s="5" t="s">
        <v>103</v>
      </c>
      <c r="V39" s="25" t="s">
        <v>50</v>
      </c>
      <c r="W39" s="5"/>
      <c r="X39" s="25" t="s">
        <v>51</v>
      </c>
      <c r="Y39" s="21"/>
      <c r="Z39" s="21">
        <v>1</v>
      </c>
      <c r="AA39" s="21">
        <v>1</v>
      </c>
      <c r="AB39" s="22">
        <v>4270.25</v>
      </c>
      <c r="AC39" s="23">
        <v>3618.8559322033798</v>
      </c>
      <c r="AD39" s="23">
        <v>3629.7125000000001</v>
      </c>
      <c r="AE39" s="24">
        <v>3076.0275423728813</v>
      </c>
    </row>
    <row r="40" spans="4:31" x14ac:dyDescent="0.25">
      <c r="D40">
        <v>8</v>
      </c>
      <c r="E40">
        <v>8</v>
      </c>
      <c r="T40" s="19" t="s">
        <v>104</v>
      </c>
      <c r="U40" s="9"/>
      <c r="V40" s="9"/>
      <c r="W40" s="9"/>
      <c r="X40" s="9"/>
      <c r="Y40" s="10"/>
      <c r="Z40" s="10"/>
      <c r="AA40" s="10"/>
      <c r="AB40" s="11"/>
      <c r="AC40" s="11"/>
      <c r="AD40" s="11"/>
      <c r="AE40" s="12"/>
    </row>
    <row r="41" spans="4:31" x14ac:dyDescent="0.25">
      <c r="D41">
        <v>9</v>
      </c>
      <c r="E41">
        <v>16</v>
      </c>
      <c r="T41" s="3" t="s">
        <v>105</v>
      </c>
      <c r="U41" s="5" t="s">
        <v>106</v>
      </c>
      <c r="V41" s="25" t="s">
        <v>50</v>
      </c>
      <c r="W41" s="5" t="s">
        <v>71</v>
      </c>
      <c r="X41" s="25" t="s">
        <v>51</v>
      </c>
      <c r="Y41" s="21"/>
      <c r="Z41" s="21">
        <v>1</v>
      </c>
      <c r="AA41" s="21">
        <v>1</v>
      </c>
      <c r="AB41" s="22">
        <v>5581.82</v>
      </c>
      <c r="AC41" s="23">
        <v>4730.3559322033798</v>
      </c>
      <c r="AD41" s="23">
        <v>4744.5469999999996</v>
      </c>
      <c r="AE41" s="24">
        <v>4020.8025423728814</v>
      </c>
    </row>
    <row r="42" spans="4:31" x14ac:dyDescent="0.25">
      <c r="D42">
        <v>10</v>
      </c>
      <c r="E42">
        <v>16</v>
      </c>
      <c r="T42" s="19" t="s">
        <v>107</v>
      </c>
      <c r="U42" s="9"/>
      <c r="V42" s="9"/>
      <c r="W42" s="9"/>
      <c r="X42" s="9"/>
      <c r="Y42" s="10"/>
      <c r="Z42" s="10"/>
      <c r="AA42" s="10"/>
      <c r="AB42" s="11"/>
      <c r="AC42" s="11"/>
      <c r="AD42" s="11"/>
      <c r="AE42" s="12"/>
    </row>
    <row r="43" spans="4:31" x14ac:dyDescent="0.25">
      <c r="D43">
        <v>11</v>
      </c>
      <c r="E43">
        <v>16</v>
      </c>
      <c r="T43" s="3" t="s">
        <v>108</v>
      </c>
      <c r="U43" s="4" t="s">
        <v>109</v>
      </c>
      <c r="V43" s="20" t="s">
        <v>50</v>
      </c>
      <c r="W43" s="5" t="s">
        <v>71</v>
      </c>
      <c r="X43" s="20" t="s">
        <v>51</v>
      </c>
      <c r="Y43" s="21"/>
      <c r="Z43" s="21">
        <v>1</v>
      </c>
      <c r="AA43" s="21">
        <v>1</v>
      </c>
      <c r="AB43" s="22">
        <v>5042.13</v>
      </c>
      <c r="AC43" s="23">
        <v>4272.9915254237203</v>
      </c>
      <c r="AD43" s="23">
        <v>4285.8104999999996</v>
      </c>
      <c r="AE43" s="24">
        <v>3632.0427966101697</v>
      </c>
    </row>
    <row r="44" spans="4:31" x14ac:dyDescent="0.25">
      <c r="D44">
        <v>12</v>
      </c>
      <c r="E44">
        <v>16</v>
      </c>
      <c r="T44" s="3" t="s">
        <v>110</v>
      </c>
      <c r="U44" s="4" t="s">
        <v>111</v>
      </c>
      <c r="V44" s="20" t="s">
        <v>50</v>
      </c>
      <c r="W44" s="4" t="s">
        <v>71</v>
      </c>
      <c r="X44" s="20" t="s">
        <v>51</v>
      </c>
      <c r="Y44" s="21"/>
      <c r="Z44" s="21">
        <v>1</v>
      </c>
      <c r="AA44" s="21">
        <v>1</v>
      </c>
      <c r="AB44" s="22">
        <v>3192.49</v>
      </c>
      <c r="AC44" s="23">
        <v>2705.5</v>
      </c>
      <c r="AD44" s="23">
        <v>2713.6165000000001</v>
      </c>
      <c r="AE44" s="24">
        <v>2299.6750000000002</v>
      </c>
    </row>
    <row r="45" spans="4:31" x14ac:dyDescent="0.25">
      <c r="D45">
        <v>13</v>
      </c>
      <c r="E45">
        <v>16</v>
      </c>
      <c r="T45" s="3" t="s">
        <v>112</v>
      </c>
      <c r="U45" s="4" t="s">
        <v>113</v>
      </c>
      <c r="V45" s="20" t="s">
        <v>50</v>
      </c>
      <c r="W45" s="4"/>
      <c r="X45" s="20" t="s">
        <v>51</v>
      </c>
      <c r="Y45" s="21"/>
      <c r="Z45" s="21">
        <v>1</v>
      </c>
      <c r="AA45" s="21">
        <v>1</v>
      </c>
      <c r="AB45" s="22">
        <v>3821.94</v>
      </c>
      <c r="AC45" s="23">
        <v>3238.9322033898302</v>
      </c>
      <c r="AD45" s="23">
        <v>3248.6489999999999</v>
      </c>
      <c r="AE45" s="24">
        <v>2753.0923728813559</v>
      </c>
    </row>
    <row r="46" spans="4:31" x14ac:dyDescent="0.25">
      <c r="D46">
        <v>14</v>
      </c>
      <c r="E46">
        <v>16</v>
      </c>
      <c r="T46" s="3" t="s">
        <v>114</v>
      </c>
      <c r="U46" s="4" t="s">
        <v>115</v>
      </c>
      <c r="V46" s="20" t="s">
        <v>50</v>
      </c>
      <c r="W46" s="4" t="s">
        <v>71</v>
      </c>
      <c r="X46" s="20" t="s">
        <v>51</v>
      </c>
      <c r="Y46" s="21"/>
      <c r="Z46" s="21">
        <v>1</v>
      </c>
      <c r="AA46" s="21">
        <v>1</v>
      </c>
      <c r="AB46" s="22">
        <v>4451.3999999999996</v>
      </c>
      <c r="AC46" s="23">
        <v>3772.3728813559301</v>
      </c>
      <c r="AD46" s="23">
        <v>3783.69</v>
      </c>
      <c r="AE46" s="24">
        <v>3206.5169491525426</v>
      </c>
    </row>
    <row r="47" spans="4:31" x14ac:dyDescent="0.25">
      <c r="D47">
        <v>15</v>
      </c>
      <c r="E47">
        <v>16</v>
      </c>
      <c r="T47" s="3" t="s">
        <v>116</v>
      </c>
      <c r="U47" s="4" t="s">
        <v>117</v>
      </c>
      <c r="V47" s="20" t="s">
        <v>50</v>
      </c>
      <c r="W47" s="4"/>
      <c r="X47" s="20" t="s">
        <v>51</v>
      </c>
      <c r="Y47" s="21"/>
      <c r="Z47" s="21">
        <v>1</v>
      </c>
      <c r="AA47" s="21">
        <v>1</v>
      </c>
      <c r="AB47" s="22">
        <v>5080.8599999999997</v>
      </c>
      <c r="AC47" s="23">
        <v>4305.8135593220304</v>
      </c>
      <c r="AD47" s="23">
        <v>4318.7309999999998</v>
      </c>
      <c r="AE47" s="24">
        <v>3659.9415254237288</v>
      </c>
    </row>
    <row r="48" spans="4:31" x14ac:dyDescent="0.25">
      <c r="D48">
        <v>16</v>
      </c>
      <c r="E48">
        <v>16</v>
      </c>
      <c r="T48" s="3" t="s">
        <v>118</v>
      </c>
      <c r="U48" s="4" t="s">
        <v>119</v>
      </c>
      <c r="V48" s="20" t="s">
        <v>50</v>
      </c>
      <c r="W48" s="5" t="s">
        <v>71</v>
      </c>
      <c r="X48" s="20" t="s">
        <v>51</v>
      </c>
      <c r="Y48" s="21"/>
      <c r="Z48" s="21">
        <v>1</v>
      </c>
      <c r="AA48" s="21">
        <v>1</v>
      </c>
      <c r="AB48" s="22">
        <v>2550.15</v>
      </c>
      <c r="AC48" s="23">
        <v>2161.1440677966102</v>
      </c>
      <c r="AD48" s="23">
        <v>2167.6275000000001</v>
      </c>
      <c r="AE48" s="24">
        <v>1836.9724576271187</v>
      </c>
    </row>
    <row r="49" spans="4:31" x14ac:dyDescent="0.25">
      <c r="D49">
        <v>17</v>
      </c>
      <c r="E49">
        <v>24</v>
      </c>
      <c r="T49" s="3" t="s">
        <v>120</v>
      </c>
      <c r="U49" s="4" t="s">
        <v>121</v>
      </c>
      <c r="V49" s="20" t="s">
        <v>50</v>
      </c>
      <c r="W49" s="5" t="s">
        <v>71</v>
      </c>
      <c r="X49" s="20" t="s">
        <v>51</v>
      </c>
      <c r="Y49" s="21"/>
      <c r="Z49" s="21">
        <v>1</v>
      </c>
      <c r="AA49" s="21">
        <v>1</v>
      </c>
      <c r="AB49" s="22">
        <v>1933.6</v>
      </c>
      <c r="AC49" s="23">
        <v>1638.64406779661</v>
      </c>
      <c r="AD49" s="23">
        <v>1643.56</v>
      </c>
      <c r="AE49" s="24">
        <v>1392.8474576271187</v>
      </c>
    </row>
    <row r="50" spans="4:31" x14ac:dyDescent="0.25">
      <c r="D50">
        <v>18</v>
      </c>
      <c r="E50">
        <v>24</v>
      </c>
      <c r="T50" s="3" t="s">
        <v>122</v>
      </c>
      <c r="U50" s="4" t="s">
        <v>123</v>
      </c>
      <c r="V50" s="20" t="s">
        <v>50</v>
      </c>
      <c r="W50" s="5" t="s">
        <v>71</v>
      </c>
      <c r="X50" s="20" t="s">
        <v>51</v>
      </c>
      <c r="Y50" s="21"/>
      <c r="Z50" s="21">
        <v>1</v>
      </c>
      <c r="AA50" s="21">
        <v>1</v>
      </c>
      <c r="AB50" s="22">
        <v>2248.34</v>
      </c>
      <c r="AC50" s="23">
        <v>1905.3728813559301</v>
      </c>
      <c r="AD50" s="23">
        <v>1911.0889999999999</v>
      </c>
      <c r="AE50" s="24">
        <v>1619.5669491525423</v>
      </c>
    </row>
    <row r="51" spans="4:31" x14ac:dyDescent="0.25">
      <c r="D51">
        <v>19</v>
      </c>
      <c r="E51">
        <v>24</v>
      </c>
      <c r="T51" s="3" t="s">
        <v>124</v>
      </c>
      <c r="U51" s="4" t="s">
        <v>125</v>
      </c>
      <c r="V51" s="20" t="s">
        <v>50</v>
      </c>
      <c r="W51" s="4" t="s">
        <v>71</v>
      </c>
      <c r="X51" s="20" t="s">
        <v>51</v>
      </c>
      <c r="Y51" s="21"/>
      <c r="Z51" s="21">
        <v>1</v>
      </c>
      <c r="AA51" s="21">
        <v>1</v>
      </c>
      <c r="AB51" s="22">
        <v>3796.14</v>
      </c>
      <c r="AC51" s="23">
        <v>3217.0677966101598</v>
      </c>
      <c r="AD51" s="23">
        <v>3226.7190000000001</v>
      </c>
      <c r="AE51" s="24">
        <v>2734.507627118644</v>
      </c>
    </row>
    <row r="52" spans="4:31" x14ac:dyDescent="0.25">
      <c r="D52">
        <v>20</v>
      </c>
      <c r="E52">
        <v>24</v>
      </c>
      <c r="T52" s="3" t="s">
        <v>126</v>
      </c>
      <c r="U52" s="5" t="s">
        <v>127</v>
      </c>
      <c r="V52" s="25" t="s">
        <v>50</v>
      </c>
      <c r="W52" s="5"/>
      <c r="X52" s="25" t="s">
        <v>51</v>
      </c>
      <c r="Y52" s="21"/>
      <c r="Z52" s="21">
        <v>1</v>
      </c>
      <c r="AA52" s="21">
        <v>1</v>
      </c>
      <c r="AB52" s="22">
        <v>2563.0500000000002</v>
      </c>
      <c r="AC52" s="23">
        <v>2172.07627118644</v>
      </c>
      <c r="AD52" s="23">
        <v>2178.5925000000002</v>
      </c>
      <c r="AE52" s="24">
        <v>1846.2648305084747</v>
      </c>
    </row>
    <row r="53" spans="4:31" x14ac:dyDescent="0.25">
      <c r="D53">
        <v>21</v>
      </c>
      <c r="E53">
        <v>24</v>
      </c>
      <c r="T53" s="19" t="s">
        <v>128</v>
      </c>
      <c r="U53" s="9"/>
      <c r="V53" s="9"/>
      <c r="W53" s="9"/>
      <c r="X53" s="9"/>
      <c r="Y53" s="10"/>
      <c r="Z53" s="10"/>
      <c r="AA53" s="10"/>
      <c r="AB53" s="11"/>
      <c r="AC53" s="11"/>
      <c r="AD53" s="11"/>
      <c r="AE53" s="12"/>
    </row>
    <row r="54" spans="4:31" x14ac:dyDescent="0.25">
      <c r="D54">
        <v>22</v>
      </c>
      <c r="E54">
        <v>24</v>
      </c>
      <c r="T54" s="3" t="s">
        <v>129</v>
      </c>
      <c r="U54" s="4" t="s">
        <v>130</v>
      </c>
      <c r="V54" s="20" t="s">
        <v>50</v>
      </c>
      <c r="W54" s="4" t="s">
        <v>71</v>
      </c>
      <c r="X54" s="20" t="s">
        <v>51</v>
      </c>
      <c r="Y54" s="21"/>
      <c r="Z54" s="21">
        <v>1</v>
      </c>
      <c r="AA54" s="21">
        <v>1</v>
      </c>
      <c r="AB54" s="22">
        <v>5810.82</v>
      </c>
      <c r="AC54" s="23">
        <v>4924.42372881355</v>
      </c>
      <c r="AD54" s="23">
        <v>4939.1970000000001</v>
      </c>
      <c r="AE54" s="24">
        <v>4185.7601694915256</v>
      </c>
    </row>
    <row r="55" spans="4:31" x14ac:dyDescent="0.25">
      <c r="D55">
        <v>23</v>
      </c>
      <c r="E55">
        <v>24</v>
      </c>
      <c r="T55" s="3" t="s">
        <v>131</v>
      </c>
      <c r="U55" s="4" t="s">
        <v>132</v>
      </c>
      <c r="V55" s="20" t="s">
        <v>50</v>
      </c>
      <c r="W55" s="4"/>
      <c r="X55" s="20" t="s">
        <v>51</v>
      </c>
      <c r="Y55" s="21"/>
      <c r="Z55" s="21">
        <v>1</v>
      </c>
      <c r="AA55" s="21">
        <v>1</v>
      </c>
      <c r="AB55" s="22">
        <v>7344.87</v>
      </c>
      <c r="AC55" s="23">
        <v>6224.4661016949103</v>
      </c>
      <c r="AD55" s="23">
        <v>6243.1395000000002</v>
      </c>
      <c r="AE55" s="24">
        <v>5290.796186440678</v>
      </c>
    </row>
    <row r="56" spans="4:31" x14ac:dyDescent="0.25">
      <c r="D56">
        <v>24</v>
      </c>
      <c r="E56">
        <v>24</v>
      </c>
      <c r="T56" s="3" t="s">
        <v>133</v>
      </c>
      <c r="U56" s="4" t="s">
        <v>134</v>
      </c>
      <c r="V56" s="20" t="s">
        <v>50</v>
      </c>
      <c r="W56" s="4" t="s">
        <v>71</v>
      </c>
      <c r="X56" s="20" t="s">
        <v>51</v>
      </c>
      <c r="Y56" s="21"/>
      <c r="Z56" s="21">
        <v>1</v>
      </c>
      <c r="AA56" s="21">
        <v>1</v>
      </c>
      <c r="AB56" s="22">
        <v>8948.73</v>
      </c>
      <c r="AC56" s="23">
        <v>7583.6694915254202</v>
      </c>
      <c r="AD56" s="23">
        <v>7606.4205000000002</v>
      </c>
      <c r="AE56" s="24">
        <v>6446.1190677966106</v>
      </c>
    </row>
    <row r="57" spans="4:31" x14ac:dyDescent="0.25">
      <c r="T57" s="3" t="s">
        <v>135</v>
      </c>
      <c r="U57" s="4" t="s">
        <v>136</v>
      </c>
      <c r="V57" s="20" t="s">
        <v>50</v>
      </c>
      <c r="W57" s="4"/>
      <c r="X57" s="20" t="s">
        <v>51</v>
      </c>
      <c r="Y57" s="21"/>
      <c r="Z57" s="21">
        <v>1</v>
      </c>
      <c r="AA57" s="21">
        <v>1</v>
      </c>
      <c r="AB57" s="22">
        <v>10356.75</v>
      </c>
      <c r="AC57" s="23">
        <v>8776.9067796610107</v>
      </c>
      <c r="AD57" s="23">
        <v>8803.2374999999993</v>
      </c>
      <c r="AE57" s="24">
        <v>7460.3707627118647</v>
      </c>
    </row>
    <row r="58" spans="4:31" x14ac:dyDescent="0.25">
      <c r="T58" s="3" t="s">
        <v>137</v>
      </c>
      <c r="U58" s="4" t="s">
        <v>138</v>
      </c>
      <c r="V58" s="20" t="s">
        <v>50</v>
      </c>
      <c r="W58" s="5" t="s">
        <v>71</v>
      </c>
      <c r="X58" s="20" t="s">
        <v>51</v>
      </c>
      <c r="Y58" s="21"/>
      <c r="Z58" s="21">
        <v>1</v>
      </c>
      <c r="AA58" s="21">
        <v>1</v>
      </c>
      <c r="AB58" s="22">
        <v>2928.22</v>
      </c>
      <c r="AC58" s="23">
        <v>2481.5423728813498</v>
      </c>
      <c r="AD58" s="23">
        <v>2488.9870000000001</v>
      </c>
      <c r="AE58" s="24">
        <v>2109.3110169491524</v>
      </c>
    </row>
    <row r="59" spans="4:31" x14ac:dyDescent="0.25">
      <c r="T59" s="3" t="s">
        <v>139</v>
      </c>
      <c r="U59" s="4" t="s">
        <v>140</v>
      </c>
      <c r="V59" s="20" t="s">
        <v>50</v>
      </c>
      <c r="W59" s="4" t="s">
        <v>71</v>
      </c>
      <c r="X59" s="20" t="s">
        <v>51</v>
      </c>
      <c r="Y59" s="21"/>
      <c r="Z59" s="21">
        <v>1</v>
      </c>
      <c r="AA59" s="21">
        <v>1</v>
      </c>
      <c r="AB59" s="22">
        <v>3599.3</v>
      </c>
      <c r="AC59" s="23">
        <v>3050.2542372881298</v>
      </c>
      <c r="AD59" s="23">
        <v>3059.4050000000002</v>
      </c>
      <c r="AE59" s="24">
        <v>2592.7161016949153</v>
      </c>
    </row>
    <row r="60" spans="4:31" x14ac:dyDescent="0.25">
      <c r="T60" s="3" t="s">
        <v>141</v>
      </c>
      <c r="U60" s="5" t="s">
        <v>142</v>
      </c>
      <c r="V60" s="25" t="s">
        <v>50</v>
      </c>
      <c r="W60" s="5"/>
      <c r="X60" s="25" t="s">
        <v>51</v>
      </c>
      <c r="Y60" s="21"/>
      <c r="Z60" s="21">
        <v>1</v>
      </c>
      <c r="AA60" s="21">
        <v>1</v>
      </c>
      <c r="AB60" s="22">
        <v>4355.6499999999996</v>
      </c>
      <c r="AC60" s="23">
        <v>3691.2288135593199</v>
      </c>
      <c r="AD60" s="23">
        <v>3702.3024999999998</v>
      </c>
      <c r="AE60" s="24">
        <v>3137.5444915254238</v>
      </c>
    </row>
    <row r="61" spans="4:31" x14ac:dyDescent="0.25">
      <c r="T61" s="19" t="s">
        <v>143</v>
      </c>
      <c r="U61" s="9"/>
      <c r="V61" s="9"/>
      <c r="W61" s="9"/>
      <c r="X61" s="9"/>
      <c r="Y61" s="10"/>
      <c r="Z61" s="10"/>
      <c r="AA61" s="10"/>
      <c r="AB61" s="11"/>
      <c r="AC61" s="11"/>
      <c r="AD61" s="11"/>
      <c r="AE61" s="12"/>
    </row>
    <row r="62" spans="4:31" x14ac:dyDescent="0.25">
      <c r="T62" s="3" t="s">
        <v>144</v>
      </c>
      <c r="U62" s="4" t="s">
        <v>145</v>
      </c>
      <c r="V62" s="20" t="s">
        <v>50</v>
      </c>
      <c r="W62" s="5" t="s">
        <v>71</v>
      </c>
      <c r="X62" s="20" t="s">
        <v>51</v>
      </c>
      <c r="Y62" s="21"/>
      <c r="Z62" s="21">
        <v>1</v>
      </c>
      <c r="AA62" s="21">
        <v>1</v>
      </c>
      <c r="AB62" s="22">
        <v>6015.62</v>
      </c>
      <c r="AC62" s="23">
        <v>5097.9830508474497</v>
      </c>
      <c r="AD62" s="23">
        <v>5113.277</v>
      </c>
      <c r="AE62" s="24">
        <v>4333.2855932203393</v>
      </c>
    </row>
    <row r="63" spans="4:31" x14ac:dyDescent="0.25">
      <c r="T63" s="3" t="s">
        <v>146</v>
      </c>
      <c r="U63" s="4" t="s">
        <v>147</v>
      </c>
      <c r="V63" s="20" t="s">
        <v>50</v>
      </c>
      <c r="W63" s="4" t="s">
        <v>71</v>
      </c>
      <c r="X63" s="20" t="s">
        <v>51</v>
      </c>
      <c r="Y63" s="21"/>
      <c r="Z63" s="21">
        <v>1</v>
      </c>
      <c r="AA63" s="21">
        <v>1</v>
      </c>
      <c r="AB63" s="22">
        <v>3679.25</v>
      </c>
      <c r="AC63" s="23">
        <v>3118.0084745762701</v>
      </c>
      <c r="AD63" s="23">
        <v>3127.3625000000002</v>
      </c>
      <c r="AE63" s="24">
        <v>2650.3072033898306</v>
      </c>
    </row>
    <row r="64" spans="4:31" x14ac:dyDescent="0.25">
      <c r="T64" s="3" t="s">
        <v>148</v>
      </c>
      <c r="U64" s="4" t="s">
        <v>149</v>
      </c>
      <c r="V64" s="20" t="s">
        <v>50</v>
      </c>
      <c r="W64" s="4"/>
      <c r="X64" s="20" t="s">
        <v>51</v>
      </c>
      <c r="Y64" s="21"/>
      <c r="Z64" s="21">
        <v>1</v>
      </c>
      <c r="AA64" s="21">
        <v>1</v>
      </c>
      <c r="AB64" s="22">
        <v>4470.93</v>
      </c>
      <c r="AC64" s="23">
        <v>3788.92372881355</v>
      </c>
      <c r="AD64" s="23">
        <v>3800.2905000000001</v>
      </c>
      <c r="AE64" s="24">
        <v>3220.5851694915254</v>
      </c>
    </row>
    <row r="65" spans="20:31" x14ac:dyDescent="0.25">
      <c r="T65" s="3" t="s">
        <v>150</v>
      </c>
      <c r="U65" s="4" t="s">
        <v>151</v>
      </c>
      <c r="V65" s="20" t="s">
        <v>50</v>
      </c>
      <c r="W65" s="4" t="s">
        <v>71</v>
      </c>
      <c r="X65" s="20" t="s">
        <v>51</v>
      </c>
      <c r="Y65" s="21"/>
      <c r="Z65" s="21">
        <v>1</v>
      </c>
      <c r="AA65" s="21">
        <v>1</v>
      </c>
      <c r="AB65" s="22">
        <v>5262.62</v>
      </c>
      <c r="AC65" s="23">
        <v>4459.8474576271101</v>
      </c>
      <c r="AD65" s="23">
        <v>4473.2269999999999</v>
      </c>
      <c r="AE65" s="24">
        <v>3790.8703389830507</v>
      </c>
    </row>
    <row r="66" spans="20:31" x14ac:dyDescent="0.25">
      <c r="T66" s="3" t="s">
        <v>152</v>
      </c>
      <c r="U66" s="4" t="s">
        <v>153</v>
      </c>
      <c r="V66" s="20" t="s">
        <v>50</v>
      </c>
      <c r="W66" s="4"/>
      <c r="X66" s="20" t="s">
        <v>51</v>
      </c>
      <c r="Y66" s="21"/>
      <c r="Z66" s="21">
        <v>1</v>
      </c>
      <c r="AA66" s="21">
        <v>1</v>
      </c>
      <c r="AB66" s="22">
        <v>6054.32</v>
      </c>
      <c r="AC66" s="23">
        <v>5130.7796610169398</v>
      </c>
      <c r="AD66" s="23">
        <v>5146.1719999999996</v>
      </c>
      <c r="AE66" s="24">
        <v>4361.1627118644064</v>
      </c>
    </row>
    <row r="67" spans="20:31" x14ac:dyDescent="0.25">
      <c r="T67" s="3" t="s">
        <v>154</v>
      </c>
      <c r="U67" s="4" t="s">
        <v>155</v>
      </c>
      <c r="V67" s="20" t="s">
        <v>50</v>
      </c>
      <c r="W67" s="5" t="s">
        <v>71</v>
      </c>
      <c r="X67" s="20" t="s">
        <v>51</v>
      </c>
      <c r="Y67" s="21"/>
      <c r="Z67" s="21">
        <v>1</v>
      </c>
      <c r="AA67" s="21">
        <v>1</v>
      </c>
      <c r="AB67" s="22">
        <v>2874.65</v>
      </c>
      <c r="AC67" s="23">
        <v>2436.1440677966102</v>
      </c>
      <c r="AD67" s="23">
        <v>2443.4524999999999</v>
      </c>
      <c r="AE67" s="24">
        <v>2070.7224576271187</v>
      </c>
    </row>
    <row r="68" spans="20:31" x14ac:dyDescent="0.25">
      <c r="T68" s="3" t="s">
        <v>156</v>
      </c>
      <c r="U68" s="4" t="s">
        <v>157</v>
      </c>
      <c r="V68" s="20" t="s">
        <v>50</v>
      </c>
      <c r="W68" s="5" t="s">
        <v>71</v>
      </c>
      <c r="X68" s="20" t="s">
        <v>51</v>
      </c>
      <c r="Y68" s="21"/>
      <c r="Z68" s="21">
        <v>1</v>
      </c>
      <c r="AA68" s="21">
        <v>1</v>
      </c>
      <c r="AB68" s="22">
        <v>2106.04</v>
      </c>
      <c r="AC68" s="23">
        <v>1784.7796610169401</v>
      </c>
      <c r="AD68" s="23">
        <v>1790.134</v>
      </c>
      <c r="AE68" s="24">
        <v>1517.0627118644068</v>
      </c>
    </row>
    <row r="69" spans="20:31" x14ac:dyDescent="0.25">
      <c r="T69" s="3" t="s">
        <v>158</v>
      </c>
      <c r="U69" s="4" t="s">
        <v>159</v>
      </c>
      <c r="V69" s="20" t="s">
        <v>50</v>
      </c>
      <c r="W69" s="5" t="s">
        <v>71</v>
      </c>
      <c r="X69" s="20" t="s">
        <v>51</v>
      </c>
      <c r="Y69" s="21"/>
      <c r="Z69" s="21">
        <v>1</v>
      </c>
      <c r="AA69" s="21">
        <v>1</v>
      </c>
      <c r="AB69" s="22">
        <v>2491.69</v>
      </c>
      <c r="AC69" s="23">
        <v>2111.6016949152499</v>
      </c>
      <c r="AD69" s="23">
        <v>2117.9364999999998</v>
      </c>
      <c r="AE69" s="24">
        <v>1794.8614406779661</v>
      </c>
    </row>
    <row r="70" spans="20:31" x14ac:dyDescent="0.25">
      <c r="T70" s="3" t="s">
        <v>160</v>
      </c>
      <c r="U70" s="4" t="s">
        <v>161</v>
      </c>
      <c r="V70" s="20" t="s">
        <v>50</v>
      </c>
      <c r="W70" s="4" t="s">
        <v>71</v>
      </c>
      <c r="X70" s="20" t="s">
        <v>51</v>
      </c>
      <c r="Y70" s="21"/>
      <c r="Z70" s="21">
        <v>1</v>
      </c>
      <c r="AA70" s="21">
        <v>1</v>
      </c>
      <c r="AB70" s="22">
        <v>4445.1400000000003</v>
      </c>
      <c r="AC70" s="23">
        <v>3767.0677966101598</v>
      </c>
      <c r="AD70" s="23">
        <v>3778.3690000000001</v>
      </c>
      <c r="AE70" s="24">
        <v>3202.007627118644</v>
      </c>
    </row>
    <row r="71" spans="20:31" x14ac:dyDescent="0.25">
      <c r="T71" s="3" t="s">
        <v>162</v>
      </c>
      <c r="U71" s="5" t="s">
        <v>163</v>
      </c>
      <c r="V71" s="25" t="s">
        <v>50</v>
      </c>
      <c r="W71" s="5"/>
      <c r="X71" s="25" t="s">
        <v>51</v>
      </c>
      <c r="Y71" s="21"/>
      <c r="Z71" s="21">
        <v>1</v>
      </c>
      <c r="AA71" s="21">
        <v>1</v>
      </c>
      <c r="AB71" s="22">
        <v>2887.55</v>
      </c>
      <c r="AC71" s="23">
        <v>2447.07627118644</v>
      </c>
      <c r="AD71" s="23">
        <v>2454.4175</v>
      </c>
      <c r="AE71" s="24">
        <v>2080.0148305084745</v>
      </c>
    </row>
    <row r="72" spans="20:31" x14ac:dyDescent="0.25">
      <c r="T72" s="19" t="s">
        <v>164</v>
      </c>
      <c r="U72" s="9"/>
      <c r="V72" s="9"/>
      <c r="W72" s="9"/>
      <c r="X72" s="9"/>
      <c r="Y72" s="10"/>
      <c r="Z72" s="10"/>
      <c r="AA72" s="10"/>
      <c r="AB72" s="11"/>
      <c r="AC72" s="11"/>
      <c r="AD72" s="11"/>
      <c r="AE72" s="12"/>
    </row>
    <row r="73" spans="20:31" x14ac:dyDescent="0.25">
      <c r="T73" s="3" t="s">
        <v>165</v>
      </c>
      <c r="U73" s="4" t="s">
        <v>166</v>
      </c>
      <c r="V73" s="20" t="s">
        <v>50</v>
      </c>
      <c r="W73" s="5"/>
      <c r="X73" s="20" t="s">
        <v>51</v>
      </c>
      <c r="Y73" s="21"/>
      <c r="Z73" s="21">
        <v>1</v>
      </c>
      <c r="AA73" s="21">
        <v>1</v>
      </c>
      <c r="AB73" s="22">
        <v>6740.55</v>
      </c>
      <c r="AC73" s="23">
        <v>5712.3305084745698</v>
      </c>
      <c r="AD73" s="23">
        <v>5729.4674999999997</v>
      </c>
      <c r="AE73" s="24">
        <v>4855.4809322033898</v>
      </c>
    </row>
    <row r="74" spans="20:31" x14ac:dyDescent="0.25">
      <c r="T74" s="3" t="s">
        <v>167</v>
      </c>
      <c r="U74" s="4" t="s">
        <v>168</v>
      </c>
      <c r="V74" s="20" t="s">
        <v>50</v>
      </c>
      <c r="W74" s="5"/>
      <c r="X74" s="20" t="s">
        <v>51</v>
      </c>
      <c r="Y74" s="21"/>
      <c r="Z74" s="21">
        <v>1</v>
      </c>
      <c r="AA74" s="21">
        <v>1</v>
      </c>
      <c r="AB74" s="22">
        <v>8446.61</v>
      </c>
      <c r="AC74" s="23">
        <v>7158.1440677966102</v>
      </c>
      <c r="AD74" s="23">
        <v>7179.6184999999996</v>
      </c>
      <c r="AE74" s="24">
        <v>6084.422457627119</v>
      </c>
    </row>
    <row r="75" spans="20:31" x14ac:dyDescent="0.25">
      <c r="T75" s="3" t="s">
        <v>169</v>
      </c>
      <c r="U75" s="4" t="s">
        <v>170</v>
      </c>
      <c r="V75" s="20" t="s">
        <v>50</v>
      </c>
      <c r="W75" s="5"/>
      <c r="X75" s="20" t="s">
        <v>51</v>
      </c>
      <c r="Y75" s="21"/>
      <c r="Z75" s="21">
        <v>1</v>
      </c>
      <c r="AA75" s="21">
        <v>1</v>
      </c>
      <c r="AB75" s="22">
        <v>10470.02</v>
      </c>
      <c r="AC75" s="23">
        <v>8872.8983050847401</v>
      </c>
      <c r="AD75" s="23">
        <v>8899.5169999999998</v>
      </c>
      <c r="AE75" s="24">
        <v>7541.9635593220337</v>
      </c>
    </row>
    <row r="76" spans="20:31" x14ac:dyDescent="0.25">
      <c r="T76" s="3" t="s">
        <v>171</v>
      </c>
      <c r="U76" s="4" t="s">
        <v>172</v>
      </c>
      <c r="V76" s="20" t="s">
        <v>50</v>
      </c>
      <c r="W76" s="5"/>
      <c r="X76" s="20" t="s">
        <v>51</v>
      </c>
      <c r="Y76" s="21"/>
      <c r="Z76" s="21">
        <v>1</v>
      </c>
      <c r="AA76" s="21">
        <v>1</v>
      </c>
      <c r="AB76" s="22">
        <v>12324.55</v>
      </c>
      <c r="AC76" s="23">
        <v>10444.533898305081</v>
      </c>
      <c r="AD76" s="23">
        <v>10475.8675</v>
      </c>
      <c r="AE76" s="24">
        <v>8877.8538135593226</v>
      </c>
    </row>
    <row r="77" spans="20:31" x14ac:dyDescent="0.25">
      <c r="T77" s="3" t="s">
        <v>173</v>
      </c>
      <c r="U77" s="4" t="s">
        <v>174</v>
      </c>
      <c r="V77" s="20" t="s">
        <v>50</v>
      </c>
      <c r="W77" s="5"/>
      <c r="X77" s="20" t="s">
        <v>51</v>
      </c>
      <c r="Y77" s="21"/>
      <c r="Z77" s="21">
        <v>1</v>
      </c>
      <c r="AA77" s="21">
        <v>1</v>
      </c>
      <c r="AB77" s="22">
        <v>3250.32</v>
      </c>
      <c r="AC77" s="23">
        <v>2754.5084745762701</v>
      </c>
      <c r="AD77" s="23">
        <v>2762.7719999999999</v>
      </c>
      <c r="AE77" s="24">
        <v>2341.3322033898303</v>
      </c>
    </row>
    <row r="78" spans="20:31" x14ac:dyDescent="0.25">
      <c r="T78" s="3" t="s">
        <v>175</v>
      </c>
      <c r="U78" s="4" t="s">
        <v>176</v>
      </c>
      <c r="V78" s="20" t="s">
        <v>50</v>
      </c>
      <c r="W78" s="5"/>
      <c r="X78" s="20" t="s">
        <v>51</v>
      </c>
      <c r="Y78" s="21"/>
      <c r="Z78" s="21">
        <v>1</v>
      </c>
      <c r="AA78" s="21">
        <v>1</v>
      </c>
      <c r="AB78" s="22">
        <v>3995.21</v>
      </c>
      <c r="AC78" s="23">
        <v>3385.7711864406701</v>
      </c>
      <c r="AD78" s="23">
        <v>3395.9285</v>
      </c>
      <c r="AE78" s="24">
        <v>2877.9055084745764</v>
      </c>
    </row>
    <row r="79" spans="20:31" x14ac:dyDescent="0.25">
      <c r="T79" s="3" t="s">
        <v>177</v>
      </c>
      <c r="U79" s="5" t="s">
        <v>178</v>
      </c>
      <c r="V79" s="25" t="s">
        <v>50</v>
      </c>
      <c r="W79" s="5"/>
      <c r="X79" s="25" t="s">
        <v>51</v>
      </c>
      <c r="Y79" s="21"/>
      <c r="Z79" s="21">
        <v>1</v>
      </c>
      <c r="AA79" s="21">
        <v>1</v>
      </c>
      <c r="AB79" s="22">
        <v>4921.8900000000003</v>
      </c>
      <c r="AC79" s="23">
        <v>4171.0932203389802</v>
      </c>
      <c r="AD79" s="23">
        <v>4183.6064999999999</v>
      </c>
      <c r="AE79" s="24">
        <v>3545.4292372881355</v>
      </c>
    </row>
    <row r="80" spans="20:31" x14ac:dyDescent="0.25">
      <c r="T80" s="19" t="s">
        <v>179</v>
      </c>
      <c r="U80" s="9"/>
      <c r="V80" s="9"/>
      <c r="W80" s="9"/>
      <c r="X80" s="9"/>
      <c r="Y80" s="10"/>
      <c r="Z80" s="10"/>
      <c r="AA80" s="10"/>
      <c r="AB80" s="11"/>
      <c r="AC80" s="11"/>
      <c r="AD80" s="11"/>
      <c r="AE80" s="12"/>
    </row>
    <row r="81" spans="20:31" x14ac:dyDescent="0.25">
      <c r="T81" s="3" t="s">
        <v>180</v>
      </c>
      <c r="U81" s="4" t="s">
        <v>181</v>
      </c>
      <c r="V81" s="20" t="s">
        <v>50</v>
      </c>
      <c r="W81" s="5" t="s">
        <v>71</v>
      </c>
      <c r="X81" s="20" t="s">
        <v>51</v>
      </c>
      <c r="Y81" s="21"/>
      <c r="Z81" s="21">
        <v>1</v>
      </c>
      <c r="AA81" s="21">
        <v>1</v>
      </c>
      <c r="AB81" s="22">
        <v>6791.66</v>
      </c>
      <c r="AC81" s="23">
        <v>5755.6440677966102</v>
      </c>
      <c r="AD81" s="23">
        <v>5772.9110000000001</v>
      </c>
      <c r="AE81" s="24">
        <v>4892.297457627119</v>
      </c>
    </row>
    <row r="82" spans="20:31" x14ac:dyDescent="0.25">
      <c r="T82" s="3" t="s">
        <v>182</v>
      </c>
      <c r="U82" s="4" t="s">
        <v>183</v>
      </c>
      <c r="V82" s="20" t="s">
        <v>50</v>
      </c>
      <c r="W82" s="5" t="s">
        <v>71</v>
      </c>
      <c r="X82" s="20" t="s">
        <v>51</v>
      </c>
      <c r="Y82" s="21"/>
      <c r="Z82" s="21">
        <v>1</v>
      </c>
      <c r="AA82" s="21">
        <v>1</v>
      </c>
      <c r="AB82" s="22">
        <v>4067.25</v>
      </c>
      <c r="AC82" s="23">
        <v>3446.8220338983001</v>
      </c>
      <c r="AD82" s="23">
        <v>3457.1624999999999</v>
      </c>
      <c r="AE82" s="24">
        <v>2929.7987288135591</v>
      </c>
    </row>
    <row r="83" spans="20:31" x14ac:dyDescent="0.25">
      <c r="T83" s="3" t="s">
        <v>184</v>
      </c>
      <c r="U83" s="4" t="s">
        <v>185</v>
      </c>
      <c r="V83" s="20" t="s">
        <v>50</v>
      </c>
      <c r="W83" s="5" t="s">
        <v>71</v>
      </c>
      <c r="X83" s="20" t="s">
        <v>51</v>
      </c>
      <c r="Y83" s="21"/>
      <c r="Z83" s="21">
        <v>1</v>
      </c>
      <c r="AA83" s="21">
        <v>1</v>
      </c>
      <c r="AB83" s="22">
        <v>4988.28</v>
      </c>
      <c r="AC83" s="23">
        <v>4227.3559322033798</v>
      </c>
      <c r="AD83" s="23">
        <v>4240.0379999999996</v>
      </c>
      <c r="AE83" s="24">
        <v>3593.2525423728812</v>
      </c>
    </row>
    <row r="84" spans="20:31" x14ac:dyDescent="0.25">
      <c r="T84" s="3" t="s">
        <v>186</v>
      </c>
      <c r="U84" s="4" t="s">
        <v>187</v>
      </c>
      <c r="V84" s="20" t="s">
        <v>50</v>
      </c>
      <c r="W84" s="5" t="s">
        <v>71</v>
      </c>
      <c r="X84" s="20" t="s">
        <v>51</v>
      </c>
      <c r="Y84" s="21"/>
      <c r="Z84" s="21">
        <v>1</v>
      </c>
      <c r="AA84" s="21">
        <v>1</v>
      </c>
      <c r="AB84" s="22">
        <v>5909.31</v>
      </c>
      <c r="AC84" s="23">
        <v>5007.8898305084704</v>
      </c>
      <c r="AD84" s="23">
        <v>5022.9134999999997</v>
      </c>
      <c r="AE84" s="24">
        <v>4256.7063559322032</v>
      </c>
    </row>
    <row r="85" spans="20:31" x14ac:dyDescent="0.25">
      <c r="T85" s="3" t="s">
        <v>188</v>
      </c>
      <c r="U85" s="4" t="s">
        <v>189</v>
      </c>
      <c r="V85" s="20" t="s">
        <v>50</v>
      </c>
      <c r="W85" s="5" t="s">
        <v>71</v>
      </c>
      <c r="X85" s="20" t="s">
        <v>51</v>
      </c>
      <c r="Y85" s="21"/>
      <c r="Z85" s="21">
        <v>1</v>
      </c>
      <c r="AA85" s="21">
        <v>1</v>
      </c>
      <c r="AB85" s="22">
        <v>6830.34</v>
      </c>
      <c r="AC85" s="23">
        <v>5788.42372881355</v>
      </c>
      <c r="AD85" s="23">
        <v>5805.7889999999998</v>
      </c>
      <c r="AE85" s="24">
        <v>4920.1601694915253</v>
      </c>
    </row>
    <row r="86" spans="20:31" x14ac:dyDescent="0.25">
      <c r="T86" s="3" t="s">
        <v>190</v>
      </c>
      <c r="U86" s="4" t="s">
        <v>191</v>
      </c>
      <c r="V86" s="20" t="s">
        <v>50</v>
      </c>
      <c r="W86" s="5" t="s">
        <v>71</v>
      </c>
      <c r="X86" s="20" t="s">
        <v>51</v>
      </c>
      <c r="Y86" s="21"/>
      <c r="Z86" s="21">
        <v>1</v>
      </c>
      <c r="AA86" s="21">
        <v>1</v>
      </c>
      <c r="AB86" s="22">
        <v>3133.34</v>
      </c>
      <c r="AC86" s="23">
        <v>2655.3728813559301</v>
      </c>
      <c r="AD86" s="23">
        <v>2663.3389999999999</v>
      </c>
      <c r="AE86" s="24">
        <v>2257.0669491525423</v>
      </c>
    </row>
    <row r="87" spans="20:31" x14ac:dyDescent="0.25">
      <c r="T87" s="3" t="s">
        <v>192</v>
      </c>
      <c r="U87" s="4" t="s">
        <v>193</v>
      </c>
      <c r="V87" s="20" t="s">
        <v>50</v>
      </c>
      <c r="W87" s="5" t="s">
        <v>71</v>
      </c>
      <c r="X87" s="20" t="s">
        <v>51</v>
      </c>
      <c r="Y87" s="21"/>
      <c r="Z87" s="21">
        <v>1</v>
      </c>
      <c r="AA87" s="21">
        <v>1</v>
      </c>
      <c r="AB87" s="22">
        <v>2225.19</v>
      </c>
      <c r="AC87" s="23">
        <v>1885.7542372881301</v>
      </c>
      <c r="AD87" s="23">
        <v>1891.4114999999999</v>
      </c>
      <c r="AE87" s="24">
        <v>1602.8911016949153</v>
      </c>
    </row>
    <row r="88" spans="20:31" x14ac:dyDescent="0.25">
      <c r="T88" s="3" t="s">
        <v>194</v>
      </c>
      <c r="U88" s="4" t="s">
        <v>195</v>
      </c>
      <c r="V88" s="20" t="s">
        <v>50</v>
      </c>
      <c r="W88" s="5" t="s">
        <v>71</v>
      </c>
      <c r="X88" s="20" t="s">
        <v>51</v>
      </c>
      <c r="Y88" s="21"/>
      <c r="Z88" s="21">
        <v>1</v>
      </c>
      <c r="AA88" s="21">
        <v>1</v>
      </c>
      <c r="AB88" s="22">
        <v>2685.72</v>
      </c>
      <c r="AC88" s="23">
        <v>2276.0338983050801</v>
      </c>
      <c r="AD88" s="23">
        <v>2282.8620000000001</v>
      </c>
      <c r="AE88" s="24">
        <v>1934.628813559322</v>
      </c>
    </row>
    <row r="89" spans="20:31" x14ac:dyDescent="0.25">
      <c r="T89" s="3" t="s">
        <v>196</v>
      </c>
      <c r="U89" s="4" t="s">
        <v>197</v>
      </c>
      <c r="V89" s="20" t="s">
        <v>50</v>
      </c>
      <c r="W89" s="5" t="s">
        <v>71</v>
      </c>
      <c r="X89" s="20" t="s">
        <v>51</v>
      </c>
      <c r="Y89" s="21"/>
      <c r="Z89" s="21">
        <v>1</v>
      </c>
      <c r="AA89" s="21">
        <v>1</v>
      </c>
      <c r="AB89" s="22">
        <v>4962.49</v>
      </c>
      <c r="AC89" s="23">
        <v>4205.5</v>
      </c>
      <c r="AD89" s="23">
        <v>4218.1165000000001</v>
      </c>
      <c r="AE89" s="24">
        <v>3574.6750000000002</v>
      </c>
    </row>
    <row r="90" spans="20:31" x14ac:dyDescent="0.25">
      <c r="T90" s="3" t="s">
        <v>198</v>
      </c>
      <c r="U90" s="5" t="s">
        <v>199</v>
      </c>
      <c r="V90" s="25" t="s">
        <v>50</v>
      </c>
      <c r="W90" s="5" t="s">
        <v>71</v>
      </c>
      <c r="X90" s="25" t="s">
        <v>51</v>
      </c>
      <c r="Y90" s="21"/>
      <c r="Z90" s="21">
        <v>1</v>
      </c>
      <c r="AA90" s="21">
        <v>1</v>
      </c>
      <c r="AB90" s="22">
        <v>3146.22</v>
      </c>
      <c r="AC90" s="23">
        <v>2666.28813559322</v>
      </c>
      <c r="AD90" s="23">
        <v>2674.2869999999998</v>
      </c>
      <c r="AE90" s="24">
        <v>2266.3449152542371</v>
      </c>
    </row>
    <row r="91" spans="20:31" x14ac:dyDescent="0.25">
      <c r="T91" s="19" t="s">
        <v>200</v>
      </c>
      <c r="U91" s="9"/>
      <c r="V91" s="9"/>
      <c r="W91" s="9"/>
      <c r="X91" s="9"/>
      <c r="Y91" s="10"/>
      <c r="Z91" s="10"/>
      <c r="AA91" s="10"/>
      <c r="AB91" s="11"/>
      <c r="AC91" s="11"/>
      <c r="AD91" s="11"/>
      <c r="AE91" s="12"/>
    </row>
    <row r="92" spans="20:31" x14ac:dyDescent="0.25">
      <c r="T92" s="3" t="s">
        <v>201</v>
      </c>
      <c r="U92" s="4" t="s">
        <v>202</v>
      </c>
      <c r="V92" s="20" t="s">
        <v>50</v>
      </c>
      <c r="W92" s="5" t="s">
        <v>71</v>
      </c>
      <c r="X92" s="20" t="s">
        <v>51</v>
      </c>
      <c r="Y92" s="21"/>
      <c r="Z92" s="21">
        <v>1</v>
      </c>
      <c r="AA92" s="21">
        <v>1</v>
      </c>
      <c r="AB92" s="22">
        <v>8088.65</v>
      </c>
      <c r="AC92" s="23">
        <v>6854.7881355932204</v>
      </c>
      <c r="AD92" s="23">
        <v>6875.3525</v>
      </c>
      <c r="AE92" s="24">
        <v>5826.5699152542375</v>
      </c>
    </row>
    <row r="93" spans="20:31" x14ac:dyDescent="0.25">
      <c r="T93" s="3" t="s">
        <v>203</v>
      </c>
      <c r="U93" s="4" t="s">
        <v>204</v>
      </c>
      <c r="V93" s="20" t="s">
        <v>50</v>
      </c>
      <c r="W93" s="5" t="s">
        <v>71</v>
      </c>
      <c r="X93" s="20" t="s">
        <v>51</v>
      </c>
      <c r="Y93" s="21"/>
      <c r="Z93" s="21">
        <v>1</v>
      </c>
      <c r="AA93" s="21">
        <v>1</v>
      </c>
      <c r="AB93" s="22">
        <v>9798.0499999999993</v>
      </c>
      <c r="AC93" s="23">
        <v>8303.4322033898297</v>
      </c>
      <c r="AD93" s="23">
        <v>8328.3425000000007</v>
      </c>
      <c r="AE93" s="24">
        <v>7057.9173728813557</v>
      </c>
    </row>
    <row r="94" spans="20:31" x14ac:dyDescent="0.25">
      <c r="T94" s="3" t="s">
        <v>205</v>
      </c>
      <c r="U94" s="4" t="s">
        <v>206</v>
      </c>
      <c r="V94" s="20" t="s">
        <v>50</v>
      </c>
      <c r="W94" s="5" t="s">
        <v>71</v>
      </c>
      <c r="X94" s="20" t="s">
        <v>51</v>
      </c>
      <c r="Y94" s="21"/>
      <c r="Z94" s="21">
        <v>1</v>
      </c>
      <c r="AA94" s="21">
        <v>1</v>
      </c>
      <c r="AB94" s="22">
        <v>12564.01</v>
      </c>
      <c r="AC94" s="23">
        <v>10647.46610169491</v>
      </c>
      <c r="AD94" s="23">
        <v>10679.4085</v>
      </c>
      <c r="AE94" s="24">
        <v>9050.3461864406781</v>
      </c>
    </row>
    <row r="95" spans="20:31" x14ac:dyDescent="0.25">
      <c r="T95" s="3" t="s">
        <v>207</v>
      </c>
      <c r="U95" s="4" t="s">
        <v>208</v>
      </c>
      <c r="V95" s="20" t="s">
        <v>50</v>
      </c>
      <c r="W95" s="5" t="s">
        <v>71</v>
      </c>
      <c r="X95" s="20" t="s">
        <v>51</v>
      </c>
      <c r="Y95" s="21"/>
      <c r="Z95" s="21">
        <v>1</v>
      </c>
      <c r="AA95" s="21">
        <v>1</v>
      </c>
      <c r="AB95" s="22">
        <v>14789.46</v>
      </c>
      <c r="AC95" s="23">
        <v>12533.4406779661</v>
      </c>
      <c r="AD95" s="23">
        <v>12571.040999999999</v>
      </c>
      <c r="AE95" s="24">
        <v>10653.424576271187</v>
      </c>
    </row>
    <row r="96" spans="20:31" x14ac:dyDescent="0.25">
      <c r="T96" s="3" t="s">
        <v>209</v>
      </c>
      <c r="U96" s="4" t="s">
        <v>210</v>
      </c>
      <c r="V96" s="20" t="s">
        <v>50</v>
      </c>
      <c r="W96" s="5" t="s">
        <v>71</v>
      </c>
      <c r="X96" s="20" t="s">
        <v>51</v>
      </c>
      <c r="Y96" s="21"/>
      <c r="Z96" s="21">
        <v>1</v>
      </c>
      <c r="AA96" s="21">
        <v>1</v>
      </c>
      <c r="AB96" s="22">
        <v>3705.37</v>
      </c>
      <c r="AC96" s="23">
        <v>3140.1440677966102</v>
      </c>
      <c r="AD96" s="23">
        <v>3149.5645</v>
      </c>
      <c r="AE96" s="24">
        <v>2669.1224576271188</v>
      </c>
    </row>
    <row r="97" spans="20:31" x14ac:dyDescent="0.25">
      <c r="T97" s="3" t="s">
        <v>211</v>
      </c>
      <c r="U97" s="4" t="s">
        <v>212</v>
      </c>
      <c r="V97" s="20" t="s">
        <v>50</v>
      </c>
      <c r="W97" s="5" t="s">
        <v>71</v>
      </c>
      <c r="X97" s="20" t="s">
        <v>51</v>
      </c>
      <c r="Y97" s="21"/>
      <c r="Z97" s="21">
        <v>1</v>
      </c>
      <c r="AA97" s="21">
        <v>1</v>
      </c>
      <c r="AB97" s="22">
        <v>4674.3900000000003</v>
      </c>
      <c r="AC97" s="23">
        <v>3961.3474576271101</v>
      </c>
      <c r="AD97" s="23">
        <v>3973.2314999999999</v>
      </c>
      <c r="AE97" s="24">
        <v>3367.1453389830508</v>
      </c>
    </row>
    <row r="98" spans="20:31" x14ac:dyDescent="0.25">
      <c r="T98" s="3" t="s">
        <v>213</v>
      </c>
      <c r="U98" s="5" t="s">
        <v>214</v>
      </c>
      <c r="V98" s="25" t="s">
        <v>50</v>
      </c>
      <c r="W98" s="5" t="s">
        <v>71</v>
      </c>
      <c r="X98" s="25" t="s">
        <v>51</v>
      </c>
      <c r="Y98" s="21"/>
      <c r="Z98" s="21">
        <v>1</v>
      </c>
      <c r="AA98" s="21">
        <v>1</v>
      </c>
      <c r="AB98" s="22">
        <v>5758.62</v>
      </c>
      <c r="AC98" s="23">
        <v>4880.1864406779596</v>
      </c>
      <c r="AD98" s="23">
        <v>4894.8270000000002</v>
      </c>
      <c r="AE98" s="24">
        <v>4148.1584745762711</v>
      </c>
    </row>
    <row r="99" spans="20:31" x14ac:dyDescent="0.25">
      <c r="T99" s="19" t="s">
        <v>215</v>
      </c>
      <c r="U99" s="9"/>
      <c r="V99" s="9"/>
      <c r="W99" s="9"/>
      <c r="X99" s="9"/>
      <c r="Y99" s="10"/>
      <c r="Z99" s="10"/>
      <c r="AA99" s="10"/>
      <c r="AB99" s="11"/>
      <c r="AC99" s="11"/>
      <c r="AD99" s="11"/>
      <c r="AE99" s="12"/>
    </row>
    <row r="100" spans="20:31" x14ac:dyDescent="0.25">
      <c r="T100" s="3" t="s">
        <v>216</v>
      </c>
      <c r="U100" s="4" t="s">
        <v>217</v>
      </c>
      <c r="V100" s="20" t="s">
        <v>50</v>
      </c>
      <c r="W100" s="4" t="s">
        <v>71</v>
      </c>
      <c r="X100" s="20" t="s">
        <v>51</v>
      </c>
      <c r="Y100" s="21"/>
      <c r="Z100" s="21">
        <v>1</v>
      </c>
      <c r="AA100" s="21">
        <v>1</v>
      </c>
      <c r="AB100" s="22">
        <v>3907.95</v>
      </c>
      <c r="AC100" s="23">
        <v>3311.8220338983001</v>
      </c>
      <c r="AD100" s="23">
        <v>3321.7575000000002</v>
      </c>
      <c r="AE100" s="24">
        <v>2815.0487288135591</v>
      </c>
    </row>
    <row r="101" spans="20:31" x14ac:dyDescent="0.25">
      <c r="T101" s="3" t="s">
        <v>218</v>
      </c>
      <c r="U101" s="4" t="s">
        <v>219</v>
      </c>
      <c r="V101" s="20" t="s">
        <v>50</v>
      </c>
      <c r="W101" s="4"/>
      <c r="X101" s="20" t="s">
        <v>51</v>
      </c>
      <c r="Y101" s="21"/>
      <c r="Z101" s="21">
        <v>1</v>
      </c>
      <c r="AA101" s="21">
        <v>1</v>
      </c>
      <c r="AB101" s="22">
        <v>4488.91</v>
      </c>
      <c r="AC101" s="23">
        <v>3804.1610169491501</v>
      </c>
      <c r="AD101" s="23">
        <v>3815.5735</v>
      </c>
      <c r="AE101" s="24">
        <v>3233.5368644067798</v>
      </c>
    </row>
    <row r="102" spans="20:31" x14ac:dyDescent="0.25">
      <c r="T102" s="3" t="s">
        <v>220</v>
      </c>
      <c r="U102" s="4" t="s">
        <v>221</v>
      </c>
      <c r="V102" s="20" t="s">
        <v>50</v>
      </c>
      <c r="W102" s="5" t="s">
        <v>71</v>
      </c>
      <c r="X102" s="20" t="s">
        <v>51</v>
      </c>
      <c r="Y102" s="21"/>
      <c r="Z102" s="21">
        <v>1</v>
      </c>
      <c r="AA102" s="21">
        <v>1</v>
      </c>
      <c r="AB102" s="22">
        <v>4488.91</v>
      </c>
      <c r="AC102" s="23">
        <v>3804.1610169491501</v>
      </c>
      <c r="AD102" s="23">
        <v>3815.5735</v>
      </c>
      <c r="AE102" s="24">
        <v>3233.5368644067798</v>
      </c>
    </row>
    <row r="103" spans="20:31" x14ac:dyDescent="0.25">
      <c r="T103" s="3" t="s">
        <v>222</v>
      </c>
      <c r="U103" s="4" t="s">
        <v>223</v>
      </c>
      <c r="V103" s="20" t="s">
        <v>50</v>
      </c>
      <c r="W103" s="5" t="s">
        <v>71</v>
      </c>
      <c r="X103" s="20" t="s">
        <v>51</v>
      </c>
      <c r="Y103" s="21"/>
      <c r="Z103" s="21">
        <v>1</v>
      </c>
      <c r="AA103" s="21">
        <v>1</v>
      </c>
      <c r="AB103" s="22">
        <v>6205.25</v>
      </c>
      <c r="AC103" s="23">
        <v>5258.6864406779596</v>
      </c>
      <c r="AD103" s="23">
        <v>5274.4624999999996</v>
      </c>
      <c r="AE103" s="24">
        <v>4469.8834745762715</v>
      </c>
    </row>
    <row r="104" spans="20:31" x14ac:dyDescent="0.25">
      <c r="T104" s="3" t="s">
        <v>224</v>
      </c>
      <c r="U104" s="4" t="s">
        <v>225</v>
      </c>
      <c r="V104" s="20" t="s">
        <v>50</v>
      </c>
      <c r="W104" s="4" t="s">
        <v>71</v>
      </c>
      <c r="X104" s="20" t="s">
        <v>51</v>
      </c>
      <c r="Y104" s="21"/>
      <c r="Z104" s="21">
        <v>1</v>
      </c>
      <c r="AA104" s="21">
        <v>1</v>
      </c>
      <c r="AB104" s="22">
        <v>5601.32</v>
      </c>
      <c r="AC104" s="23">
        <v>4746.8813559321998</v>
      </c>
      <c r="AD104" s="23">
        <v>4761.1220000000003</v>
      </c>
      <c r="AE104" s="24">
        <v>4034.8491525423728</v>
      </c>
    </row>
    <row r="105" spans="20:31" x14ac:dyDescent="0.25">
      <c r="T105" s="3" t="s">
        <v>226</v>
      </c>
      <c r="U105" s="4" t="s">
        <v>227</v>
      </c>
      <c r="V105" s="20" t="s">
        <v>50</v>
      </c>
      <c r="W105" s="4"/>
      <c r="X105" s="20" t="s">
        <v>51</v>
      </c>
      <c r="Y105" s="21"/>
      <c r="Z105" s="21">
        <v>1</v>
      </c>
      <c r="AA105" s="21">
        <v>1</v>
      </c>
      <c r="AB105" s="22">
        <v>6205.25</v>
      </c>
      <c r="AC105" s="23">
        <v>5258.6864406779596</v>
      </c>
      <c r="AD105" s="23">
        <v>5274.4624999999996</v>
      </c>
      <c r="AE105" s="24">
        <v>4469.8834745762715</v>
      </c>
    </row>
    <row r="106" spans="20:31" x14ac:dyDescent="0.25">
      <c r="T106" s="3" t="s">
        <v>228</v>
      </c>
      <c r="U106" s="4" t="s">
        <v>229</v>
      </c>
      <c r="V106" s="20" t="s">
        <v>50</v>
      </c>
      <c r="W106" s="5" t="s">
        <v>71</v>
      </c>
      <c r="X106" s="20" t="s">
        <v>51</v>
      </c>
      <c r="Y106" s="21"/>
      <c r="Z106" s="21">
        <v>1</v>
      </c>
      <c r="AA106" s="21">
        <v>1</v>
      </c>
      <c r="AB106" s="22">
        <v>2377.9499999999998</v>
      </c>
      <c r="AC106" s="23">
        <v>2015.21186440677</v>
      </c>
      <c r="AD106" s="23">
        <v>2021.2574999999999</v>
      </c>
      <c r="AE106" s="24">
        <v>1712.9300847457628</v>
      </c>
    </row>
    <row r="107" spans="20:31" x14ac:dyDescent="0.25">
      <c r="T107" s="3" t="s">
        <v>230</v>
      </c>
      <c r="U107" s="4" t="s">
        <v>231</v>
      </c>
      <c r="V107" s="20" t="s">
        <v>50</v>
      </c>
      <c r="W107" s="4" t="s">
        <v>71</v>
      </c>
      <c r="X107" s="20" t="s">
        <v>51</v>
      </c>
      <c r="Y107" s="21"/>
      <c r="Z107" s="21">
        <v>1</v>
      </c>
      <c r="AA107" s="21">
        <v>1</v>
      </c>
      <c r="AB107" s="22">
        <v>1738.05</v>
      </c>
      <c r="AC107" s="23">
        <v>1472.92372881355</v>
      </c>
      <c r="AD107" s="23">
        <v>1477.3425</v>
      </c>
      <c r="AE107" s="24">
        <v>1251.9851694915253</v>
      </c>
    </row>
    <row r="108" spans="20:31" x14ac:dyDescent="0.25">
      <c r="T108" s="3" t="s">
        <v>232</v>
      </c>
      <c r="U108" s="5" t="s">
        <v>233</v>
      </c>
      <c r="V108" s="25" t="s">
        <v>50</v>
      </c>
      <c r="W108" s="5"/>
      <c r="X108" s="25" t="s">
        <v>51</v>
      </c>
      <c r="Y108" s="21"/>
      <c r="Z108" s="21">
        <v>1</v>
      </c>
      <c r="AA108" s="21">
        <v>1</v>
      </c>
      <c r="AB108" s="22">
        <v>2377.9499999999998</v>
      </c>
      <c r="AC108" s="23">
        <v>2015.21186440677</v>
      </c>
      <c r="AD108" s="23">
        <v>2021.2574999999999</v>
      </c>
      <c r="AE108" s="24">
        <v>1712.9300847457628</v>
      </c>
    </row>
    <row r="109" spans="20:31" x14ac:dyDescent="0.25">
      <c r="T109" s="19" t="s">
        <v>234</v>
      </c>
      <c r="U109" s="9"/>
      <c r="V109" s="9"/>
      <c r="W109" s="9"/>
      <c r="X109" s="9"/>
      <c r="Y109" s="10"/>
      <c r="Z109" s="10"/>
      <c r="AA109" s="10"/>
      <c r="AB109" s="11"/>
      <c r="AC109" s="11"/>
      <c r="AD109" s="11"/>
      <c r="AE109" s="12"/>
    </row>
    <row r="110" spans="20:31" x14ac:dyDescent="0.25">
      <c r="T110" s="3" t="s">
        <v>235</v>
      </c>
      <c r="U110" s="4" t="s">
        <v>236</v>
      </c>
      <c r="V110" s="20" t="s">
        <v>50</v>
      </c>
      <c r="W110" s="4" t="s">
        <v>71</v>
      </c>
      <c r="X110" s="20" t="s">
        <v>51</v>
      </c>
      <c r="Y110" s="21"/>
      <c r="Z110" s="21">
        <v>1</v>
      </c>
      <c r="AA110" s="21">
        <v>1</v>
      </c>
      <c r="AB110" s="22">
        <v>6646.2</v>
      </c>
      <c r="AC110" s="23">
        <v>5632.3728813559301</v>
      </c>
      <c r="AD110" s="23">
        <v>5649.27</v>
      </c>
      <c r="AE110" s="24">
        <v>4787.5169491525421</v>
      </c>
    </row>
    <row r="111" spans="20:31" x14ac:dyDescent="0.25">
      <c r="T111" s="3" t="s">
        <v>237</v>
      </c>
      <c r="U111" s="4" t="s">
        <v>238</v>
      </c>
      <c r="V111" s="20" t="s">
        <v>50</v>
      </c>
      <c r="W111" s="4"/>
      <c r="X111" s="20" t="s">
        <v>51</v>
      </c>
      <c r="Y111" s="21"/>
      <c r="Z111" s="21">
        <v>1</v>
      </c>
      <c r="AA111" s="21">
        <v>1</v>
      </c>
      <c r="AB111" s="22">
        <v>7820.4</v>
      </c>
      <c r="AC111" s="23">
        <v>6627.4576271186397</v>
      </c>
      <c r="AD111" s="23">
        <v>6647.34</v>
      </c>
      <c r="AE111" s="24">
        <v>5633.3389830508477</v>
      </c>
    </row>
    <row r="112" spans="20:31" x14ac:dyDescent="0.25">
      <c r="T112" s="3" t="s">
        <v>239</v>
      </c>
      <c r="U112" s="4" t="s">
        <v>240</v>
      </c>
      <c r="V112" s="20" t="s">
        <v>50</v>
      </c>
      <c r="W112" s="4" t="s">
        <v>71</v>
      </c>
      <c r="X112" s="20" t="s">
        <v>51</v>
      </c>
      <c r="Y112" s="21"/>
      <c r="Z112" s="21">
        <v>1</v>
      </c>
      <c r="AA112" s="21">
        <v>1</v>
      </c>
      <c r="AB112" s="22">
        <v>9758.39</v>
      </c>
      <c r="AC112" s="23">
        <v>8269.8220338982992</v>
      </c>
      <c r="AD112" s="23">
        <v>8294.6314999999995</v>
      </c>
      <c r="AE112" s="24">
        <v>7029.3487288135593</v>
      </c>
    </row>
    <row r="113" spans="20:31" x14ac:dyDescent="0.25">
      <c r="T113" s="3" t="s">
        <v>241</v>
      </c>
      <c r="U113" s="4" t="s">
        <v>242</v>
      </c>
      <c r="V113" s="20" t="s">
        <v>50</v>
      </c>
      <c r="W113" s="4"/>
      <c r="X113" s="20" t="s">
        <v>51</v>
      </c>
      <c r="Y113" s="21"/>
      <c r="Z113" s="21">
        <v>1</v>
      </c>
      <c r="AA113" s="21">
        <v>1</v>
      </c>
      <c r="AB113" s="22">
        <v>11080.81</v>
      </c>
      <c r="AC113" s="23">
        <v>9390.5169491525394</v>
      </c>
      <c r="AD113" s="23">
        <v>9418.6885000000002</v>
      </c>
      <c r="AE113" s="24">
        <v>7981.9394067796611</v>
      </c>
    </row>
    <row r="114" spans="20:31" x14ac:dyDescent="0.25">
      <c r="T114" s="3" t="s">
        <v>243</v>
      </c>
      <c r="U114" s="4" t="s">
        <v>244</v>
      </c>
      <c r="V114" s="20" t="s">
        <v>50</v>
      </c>
      <c r="W114" s="4" t="s">
        <v>71</v>
      </c>
      <c r="X114" s="20" t="s">
        <v>51</v>
      </c>
      <c r="Y114" s="21"/>
      <c r="Z114" s="21">
        <v>1</v>
      </c>
      <c r="AA114" s="21">
        <v>1</v>
      </c>
      <c r="AB114" s="22">
        <v>2482.9299999999998</v>
      </c>
      <c r="AC114" s="23">
        <v>2104.1779661016899</v>
      </c>
      <c r="AD114" s="23">
        <v>2110.4904999999999</v>
      </c>
      <c r="AE114" s="24">
        <v>1788.5512711864408</v>
      </c>
    </row>
    <row r="115" spans="20:31" x14ac:dyDescent="0.25">
      <c r="T115" s="3" t="s">
        <v>245</v>
      </c>
      <c r="U115" s="5" t="s">
        <v>246</v>
      </c>
      <c r="V115" s="25" t="s">
        <v>50</v>
      </c>
      <c r="W115" s="5"/>
      <c r="X115" s="25" t="s">
        <v>51</v>
      </c>
      <c r="Y115" s="21"/>
      <c r="Z115" s="21">
        <v>1</v>
      </c>
      <c r="AA115" s="21">
        <v>1</v>
      </c>
      <c r="AB115" s="22">
        <v>3950.1</v>
      </c>
      <c r="AC115" s="23">
        <v>3347.5423728813498</v>
      </c>
      <c r="AD115" s="23">
        <v>3357.585</v>
      </c>
      <c r="AE115" s="24">
        <v>2845.4110169491523</v>
      </c>
    </row>
    <row r="116" spans="20:31" x14ac:dyDescent="0.25">
      <c r="T116" s="19" t="s">
        <v>247</v>
      </c>
      <c r="U116" s="9"/>
      <c r="V116" s="9"/>
      <c r="W116" s="9"/>
      <c r="X116" s="9"/>
      <c r="Y116" s="10"/>
      <c r="Z116" s="10"/>
      <c r="AA116" s="10"/>
      <c r="AB116" s="11"/>
      <c r="AC116" s="11"/>
      <c r="AD116" s="11"/>
      <c r="AE116" s="12"/>
    </row>
    <row r="117" spans="20:31" x14ac:dyDescent="0.25">
      <c r="T117" s="3" t="s">
        <v>248</v>
      </c>
      <c r="U117" s="4" t="s">
        <v>249</v>
      </c>
      <c r="V117" s="20" t="s">
        <v>50</v>
      </c>
      <c r="W117" s="4" t="s">
        <v>71</v>
      </c>
      <c r="X117" s="20" t="s">
        <v>51</v>
      </c>
      <c r="Y117" s="21"/>
      <c r="Z117" s="21">
        <v>1</v>
      </c>
      <c r="AA117" s="21">
        <v>1</v>
      </c>
      <c r="AB117" s="22">
        <v>3907.95</v>
      </c>
      <c r="AC117" s="23">
        <v>3311.8220338983001</v>
      </c>
      <c r="AD117" s="23">
        <v>3321.7575000000002</v>
      </c>
      <c r="AE117" s="24">
        <v>2815.0487288135591</v>
      </c>
    </row>
    <row r="118" spans="20:31" x14ac:dyDescent="0.25">
      <c r="T118" s="3" t="s">
        <v>250</v>
      </c>
      <c r="U118" s="4" t="s">
        <v>251</v>
      </c>
      <c r="V118" s="20" t="s">
        <v>50</v>
      </c>
      <c r="W118" s="4"/>
      <c r="X118" s="20" t="s">
        <v>51</v>
      </c>
      <c r="Y118" s="21"/>
      <c r="Z118" s="21">
        <v>1</v>
      </c>
      <c r="AA118" s="21">
        <v>1</v>
      </c>
      <c r="AB118" s="22">
        <v>4488.91</v>
      </c>
      <c r="AC118" s="23">
        <v>3804.1610169491501</v>
      </c>
      <c r="AD118" s="23">
        <v>3815.5735</v>
      </c>
      <c r="AE118" s="24">
        <v>3233.5368644067798</v>
      </c>
    </row>
    <row r="119" spans="20:31" x14ac:dyDescent="0.25">
      <c r="T119" s="3" t="s">
        <v>252</v>
      </c>
      <c r="U119" s="4" t="s">
        <v>253</v>
      </c>
      <c r="V119" s="20" t="s">
        <v>50</v>
      </c>
      <c r="W119" s="5" t="s">
        <v>71</v>
      </c>
      <c r="X119" s="20" t="s">
        <v>51</v>
      </c>
      <c r="Y119" s="21"/>
      <c r="Z119" s="21">
        <v>1</v>
      </c>
      <c r="AA119" s="21">
        <v>1</v>
      </c>
      <c r="AB119" s="22">
        <v>4488.91</v>
      </c>
      <c r="AC119" s="23">
        <v>3804.1610169491501</v>
      </c>
      <c r="AD119" s="23">
        <v>3815.5735</v>
      </c>
      <c r="AE119" s="24">
        <v>3233.5368644067798</v>
      </c>
    </row>
    <row r="120" spans="20:31" x14ac:dyDescent="0.25">
      <c r="T120" s="3" t="s">
        <v>254</v>
      </c>
      <c r="U120" s="4" t="s">
        <v>255</v>
      </c>
      <c r="V120" s="20" t="s">
        <v>50</v>
      </c>
      <c r="W120" s="5" t="s">
        <v>71</v>
      </c>
      <c r="X120" s="20" t="s">
        <v>51</v>
      </c>
      <c r="Y120" s="21"/>
      <c r="Z120" s="21">
        <v>1</v>
      </c>
      <c r="AA120" s="21">
        <v>1</v>
      </c>
      <c r="AB120" s="22">
        <v>6205.25</v>
      </c>
      <c r="AC120" s="23">
        <v>5258.6864406779596</v>
      </c>
      <c r="AD120" s="23">
        <v>5274.4624999999996</v>
      </c>
      <c r="AE120" s="24">
        <v>4469.8834745762715</v>
      </c>
    </row>
    <row r="121" spans="20:31" x14ac:dyDescent="0.25">
      <c r="T121" s="3" t="s">
        <v>256</v>
      </c>
      <c r="U121" s="4" t="s">
        <v>257</v>
      </c>
      <c r="V121" s="20" t="s">
        <v>50</v>
      </c>
      <c r="W121" s="4" t="s">
        <v>71</v>
      </c>
      <c r="X121" s="20" t="s">
        <v>51</v>
      </c>
      <c r="Y121" s="21"/>
      <c r="Z121" s="21">
        <v>1</v>
      </c>
      <c r="AA121" s="21">
        <v>1</v>
      </c>
      <c r="AB121" s="22">
        <v>5601.32</v>
      </c>
      <c r="AC121" s="23">
        <v>4746.8813559321998</v>
      </c>
      <c r="AD121" s="23">
        <v>4761.1220000000003</v>
      </c>
      <c r="AE121" s="24">
        <v>4034.8491525423728</v>
      </c>
    </row>
    <row r="122" spans="20:31" x14ac:dyDescent="0.25">
      <c r="T122" s="3" t="s">
        <v>258</v>
      </c>
      <c r="U122" s="4" t="s">
        <v>259</v>
      </c>
      <c r="V122" s="20" t="s">
        <v>50</v>
      </c>
      <c r="W122" s="4"/>
      <c r="X122" s="20" t="s">
        <v>51</v>
      </c>
      <c r="Y122" s="21"/>
      <c r="Z122" s="21">
        <v>1</v>
      </c>
      <c r="AA122" s="21">
        <v>1</v>
      </c>
      <c r="AB122" s="22">
        <v>6205.25</v>
      </c>
      <c r="AC122" s="23">
        <v>5258.6864406779596</v>
      </c>
      <c r="AD122" s="23">
        <v>5274.4624999999996</v>
      </c>
      <c r="AE122" s="24">
        <v>4469.8834745762715</v>
      </c>
    </row>
    <row r="123" spans="20:31" x14ac:dyDescent="0.25">
      <c r="T123" s="3" t="s">
        <v>260</v>
      </c>
      <c r="U123" s="4" t="s">
        <v>261</v>
      </c>
      <c r="V123" s="20" t="s">
        <v>50</v>
      </c>
      <c r="W123" s="5" t="s">
        <v>71</v>
      </c>
      <c r="X123" s="20" t="s">
        <v>51</v>
      </c>
      <c r="Y123" s="21"/>
      <c r="Z123" s="21">
        <v>1</v>
      </c>
      <c r="AA123" s="21">
        <v>1</v>
      </c>
      <c r="AB123" s="22">
        <v>2377.9499999999998</v>
      </c>
      <c r="AC123" s="23">
        <v>2015.21186440677</v>
      </c>
      <c r="AD123" s="23">
        <v>2021.2574999999999</v>
      </c>
      <c r="AE123" s="24">
        <v>1712.9300847457628</v>
      </c>
    </row>
    <row r="124" spans="20:31" x14ac:dyDescent="0.25">
      <c r="T124" s="3" t="s">
        <v>262</v>
      </c>
      <c r="U124" s="4" t="s">
        <v>263</v>
      </c>
      <c r="V124" s="20" t="s">
        <v>50</v>
      </c>
      <c r="W124" s="4" t="s">
        <v>71</v>
      </c>
      <c r="X124" s="20" t="s">
        <v>51</v>
      </c>
      <c r="Y124" s="21"/>
      <c r="Z124" s="21">
        <v>1</v>
      </c>
      <c r="AA124" s="21">
        <v>1</v>
      </c>
      <c r="AB124" s="22">
        <v>1738.05</v>
      </c>
      <c r="AC124" s="23">
        <v>1472.92372881355</v>
      </c>
      <c r="AD124" s="23">
        <v>1477.3425</v>
      </c>
      <c r="AE124" s="24">
        <v>1251.9851694915253</v>
      </c>
    </row>
    <row r="125" spans="20:31" x14ac:dyDescent="0.25">
      <c r="T125" s="3" t="s">
        <v>264</v>
      </c>
      <c r="U125" s="5" t="s">
        <v>265</v>
      </c>
      <c r="V125" s="25" t="s">
        <v>50</v>
      </c>
      <c r="W125" s="5"/>
      <c r="X125" s="25" t="s">
        <v>51</v>
      </c>
      <c r="Y125" s="21"/>
      <c r="Z125" s="21">
        <v>1</v>
      </c>
      <c r="AA125" s="21">
        <v>1</v>
      </c>
      <c r="AB125" s="22">
        <v>2377.9499999999998</v>
      </c>
      <c r="AC125" s="23">
        <v>2015.21186440677</v>
      </c>
      <c r="AD125" s="23">
        <v>2021.2574999999999</v>
      </c>
      <c r="AE125" s="24">
        <v>1712.9300847457628</v>
      </c>
    </row>
    <row r="126" spans="20:31" x14ac:dyDescent="0.25">
      <c r="T126" s="19" t="s">
        <v>266</v>
      </c>
      <c r="U126" s="9"/>
      <c r="V126" s="9"/>
      <c r="W126" s="9"/>
      <c r="X126" s="9"/>
      <c r="Y126" s="10"/>
      <c r="Z126" s="10"/>
      <c r="AA126" s="10"/>
      <c r="AB126" s="11"/>
      <c r="AC126" s="11"/>
      <c r="AD126" s="11"/>
      <c r="AE126" s="12"/>
    </row>
    <row r="127" spans="20:31" x14ac:dyDescent="0.25">
      <c r="T127" s="3" t="s">
        <v>267</v>
      </c>
      <c r="U127" s="4" t="s">
        <v>268</v>
      </c>
      <c r="V127" s="20" t="s">
        <v>50</v>
      </c>
      <c r="W127" s="4" t="s">
        <v>71</v>
      </c>
      <c r="X127" s="20" t="s">
        <v>51</v>
      </c>
      <c r="Y127" s="21"/>
      <c r="Z127" s="21">
        <v>1</v>
      </c>
      <c r="AA127" s="21">
        <v>1</v>
      </c>
      <c r="AB127" s="22">
        <v>6779.12</v>
      </c>
      <c r="AC127" s="23">
        <v>5745.0169491525403</v>
      </c>
      <c r="AD127" s="23">
        <v>5762.2520000000004</v>
      </c>
      <c r="AE127" s="24">
        <v>4883.2644067796609</v>
      </c>
    </row>
    <row r="128" spans="20:31" x14ac:dyDescent="0.25">
      <c r="T128" s="3" t="s">
        <v>269</v>
      </c>
      <c r="U128" s="4" t="s">
        <v>270</v>
      </c>
      <c r="V128" s="20" t="s">
        <v>50</v>
      </c>
      <c r="W128" s="4"/>
      <c r="X128" s="20" t="s">
        <v>51</v>
      </c>
      <c r="Y128" s="21"/>
      <c r="Z128" s="21">
        <v>1</v>
      </c>
      <c r="AA128" s="21">
        <v>1</v>
      </c>
      <c r="AB128" s="22">
        <v>7976.81</v>
      </c>
      <c r="AC128" s="23">
        <v>6760.0084745762697</v>
      </c>
      <c r="AD128" s="23">
        <v>6780.2884999999997</v>
      </c>
      <c r="AE128" s="24">
        <v>5746.0072033898305</v>
      </c>
    </row>
    <row r="129" spans="20:31" x14ac:dyDescent="0.25">
      <c r="T129" s="3" t="s">
        <v>271</v>
      </c>
      <c r="U129" s="4" t="s">
        <v>272</v>
      </c>
      <c r="V129" s="20" t="s">
        <v>50</v>
      </c>
      <c r="W129" s="4" t="s">
        <v>71</v>
      </c>
      <c r="X129" s="20" t="s">
        <v>51</v>
      </c>
      <c r="Y129" s="21"/>
      <c r="Z129" s="21">
        <v>1</v>
      </c>
      <c r="AA129" s="21">
        <v>1</v>
      </c>
      <c r="AB129" s="22">
        <v>9953.57</v>
      </c>
      <c r="AC129" s="23">
        <v>8435.2288135593208</v>
      </c>
      <c r="AD129" s="23">
        <v>8460.5344999999998</v>
      </c>
      <c r="AE129" s="24">
        <v>7169.9444915254235</v>
      </c>
    </row>
    <row r="130" spans="20:31" x14ac:dyDescent="0.25">
      <c r="T130" s="3" t="s">
        <v>273</v>
      </c>
      <c r="U130" s="4" t="s">
        <v>274</v>
      </c>
      <c r="V130" s="20" t="s">
        <v>50</v>
      </c>
      <c r="W130" s="4"/>
      <c r="X130" s="20" t="s">
        <v>51</v>
      </c>
      <c r="Y130" s="21"/>
      <c r="Z130" s="21">
        <v>1</v>
      </c>
      <c r="AA130" s="21">
        <v>1</v>
      </c>
      <c r="AB130" s="22">
        <v>11302.42</v>
      </c>
      <c r="AC130" s="23">
        <v>9578.3220338982992</v>
      </c>
      <c r="AD130" s="23">
        <v>9607.0570000000007</v>
      </c>
      <c r="AE130" s="24">
        <v>8141.5737288135597</v>
      </c>
    </row>
    <row r="131" spans="20:31" x14ac:dyDescent="0.25">
      <c r="T131" s="3" t="s">
        <v>275</v>
      </c>
      <c r="U131" s="4" t="s">
        <v>276</v>
      </c>
      <c r="V131" s="20" t="s">
        <v>50</v>
      </c>
      <c r="W131" s="4" t="s">
        <v>71</v>
      </c>
      <c r="X131" s="20" t="s">
        <v>51</v>
      </c>
      <c r="Y131" s="21"/>
      <c r="Z131" s="21">
        <v>1</v>
      </c>
      <c r="AA131" s="21">
        <v>1</v>
      </c>
      <c r="AB131" s="22">
        <v>2532.58</v>
      </c>
      <c r="AC131" s="23">
        <v>2146.2542372881298</v>
      </c>
      <c r="AD131" s="23">
        <v>2152.6930000000002</v>
      </c>
      <c r="AE131" s="24">
        <v>1824.3161016949152</v>
      </c>
    </row>
    <row r="132" spans="20:31" x14ac:dyDescent="0.25">
      <c r="T132" s="3" t="s">
        <v>277</v>
      </c>
      <c r="U132" s="5" t="s">
        <v>278</v>
      </c>
      <c r="V132" s="25" t="s">
        <v>50</v>
      </c>
      <c r="W132" s="5"/>
      <c r="X132" s="25" t="s">
        <v>51</v>
      </c>
      <c r="Y132" s="21"/>
      <c r="Z132" s="21">
        <v>1</v>
      </c>
      <c r="AA132" s="21">
        <v>1</v>
      </c>
      <c r="AB132" s="22">
        <v>4029.1</v>
      </c>
      <c r="AC132" s="23">
        <v>3414.4915254237198</v>
      </c>
      <c r="AD132" s="23">
        <v>3424.7350000000001</v>
      </c>
      <c r="AE132" s="24">
        <v>2902.3177966101694</v>
      </c>
    </row>
    <row r="133" spans="20:31" x14ac:dyDescent="0.25">
      <c r="T133" s="19" t="s">
        <v>279</v>
      </c>
      <c r="U133" s="9"/>
      <c r="V133" s="9"/>
      <c r="W133" s="9"/>
      <c r="X133" s="9"/>
      <c r="Y133" s="10"/>
      <c r="Z133" s="10"/>
      <c r="AA133" s="10"/>
      <c r="AB133" s="11"/>
      <c r="AC133" s="11"/>
      <c r="AD133" s="11"/>
      <c r="AE133" s="12"/>
    </row>
    <row r="134" spans="20:31" x14ac:dyDescent="0.25">
      <c r="T134" s="3" t="s">
        <v>280</v>
      </c>
      <c r="U134" s="4" t="s">
        <v>281</v>
      </c>
      <c r="V134" s="20" t="s">
        <v>50</v>
      </c>
      <c r="W134" s="4" t="s">
        <v>71</v>
      </c>
      <c r="X134" s="20" t="s">
        <v>51</v>
      </c>
      <c r="Y134" s="21"/>
      <c r="Z134" s="21">
        <v>1</v>
      </c>
      <c r="AA134" s="21">
        <v>1</v>
      </c>
      <c r="AB134" s="22">
        <v>4455.08</v>
      </c>
      <c r="AC134" s="23">
        <v>3775.4915254237198</v>
      </c>
      <c r="AD134" s="23">
        <v>3786.8180000000002</v>
      </c>
      <c r="AE134" s="24">
        <v>3209.1677966101697</v>
      </c>
    </row>
    <row r="135" spans="20:31" x14ac:dyDescent="0.25">
      <c r="T135" s="3" t="s">
        <v>282</v>
      </c>
      <c r="U135" s="4" t="s">
        <v>283</v>
      </c>
      <c r="V135" s="20" t="s">
        <v>50</v>
      </c>
      <c r="W135" s="4"/>
      <c r="X135" s="20" t="s">
        <v>51</v>
      </c>
      <c r="Y135" s="21"/>
      <c r="Z135" s="21">
        <v>1</v>
      </c>
      <c r="AA135" s="21">
        <v>1</v>
      </c>
      <c r="AB135" s="22">
        <v>5207.13</v>
      </c>
      <c r="AC135" s="23">
        <v>4412.8220338983001</v>
      </c>
      <c r="AD135" s="23">
        <v>4426.0604999999996</v>
      </c>
      <c r="AE135" s="24">
        <v>3750.8987288135595</v>
      </c>
    </row>
    <row r="136" spans="20:31" x14ac:dyDescent="0.25">
      <c r="T136" s="3" t="s">
        <v>284</v>
      </c>
      <c r="U136" s="4" t="s">
        <v>285</v>
      </c>
      <c r="V136" s="20" t="s">
        <v>50</v>
      </c>
      <c r="W136" s="5" t="s">
        <v>71</v>
      </c>
      <c r="X136" s="20" t="s">
        <v>51</v>
      </c>
      <c r="Y136" s="21"/>
      <c r="Z136" s="21">
        <v>1</v>
      </c>
      <c r="AA136" s="21">
        <v>1</v>
      </c>
      <c r="AB136" s="22">
        <v>5207.13</v>
      </c>
      <c r="AC136" s="23">
        <v>4412.8220338983001</v>
      </c>
      <c r="AD136" s="23">
        <v>4426.0604999999996</v>
      </c>
      <c r="AE136" s="24">
        <v>3750.8987288135595</v>
      </c>
    </row>
    <row r="137" spans="20:31" x14ac:dyDescent="0.25">
      <c r="T137" s="3" t="s">
        <v>286</v>
      </c>
      <c r="U137" s="4" t="s">
        <v>287</v>
      </c>
      <c r="V137" s="20" t="s">
        <v>50</v>
      </c>
      <c r="W137" s="5" t="s">
        <v>71</v>
      </c>
      <c r="X137" s="20" t="s">
        <v>51</v>
      </c>
      <c r="Y137" s="21"/>
      <c r="Z137" s="21">
        <v>1</v>
      </c>
      <c r="AA137" s="21">
        <v>1</v>
      </c>
      <c r="AB137" s="22">
        <v>7198.08</v>
      </c>
      <c r="AC137" s="23">
        <v>6100.0677966101603</v>
      </c>
      <c r="AD137" s="23">
        <v>6118.3680000000004</v>
      </c>
      <c r="AE137" s="24">
        <v>5185.0576271186437</v>
      </c>
    </row>
    <row r="138" spans="20:31" x14ac:dyDescent="0.25">
      <c r="T138" s="3" t="s">
        <v>288</v>
      </c>
      <c r="U138" s="4" t="s">
        <v>289</v>
      </c>
      <c r="V138" s="20" t="s">
        <v>50</v>
      </c>
      <c r="W138" s="4" t="s">
        <v>71</v>
      </c>
      <c r="X138" s="20" t="s">
        <v>51</v>
      </c>
      <c r="Y138" s="21"/>
      <c r="Z138" s="21">
        <v>1</v>
      </c>
      <c r="AA138" s="21">
        <v>1</v>
      </c>
      <c r="AB138" s="22">
        <v>6497.52</v>
      </c>
      <c r="AC138" s="23">
        <v>5506.3728813559301</v>
      </c>
      <c r="AD138" s="23">
        <v>5522.8919999999998</v>
      </c>
      <c r="AE138" s="24">
        <v>4680.4169491525427</v>
      </c>
    </row>
    <row r="139" spans="20:31" x14ac:dyDescent="0.25">
      <c r="T139" s="3" t="s">
        <v>290</v>
      </c>
      <c r="U139" s="4" t="s">
        <v>291</v>
      </c>
      <c r="V139" s="20" t="s">
        <v>50</v>
      </c>
      <c r="W139" s="4"/>
      <c r="X139" s="20" t="s">
        <v>51</v>
      </c>
      <c r="Y139" s="21"/>
      <c r="Z139" s="21">
        <v>1</v>
      </c>
      <c r="AA139" s="21">
        <v>1</v>
      </c>
      <c r="AB139" s="22">
        <v>7198.08</v>
      </c>
      <c r="AC139" s="23">
        <v>6100.0677966101603</v>
      </c>
      <c r="AD139" s="23">
        <v>6118.3680000000004</v>
      </c>
      <c r="AE139" s="24">
        <v>5185.0576271186437</v>
      </c>
    </row>
    <row r="140" spans="20:31" x14ac:dyDescent="0.25">
      <c r="T140" s="3" t="s">
        <v>292</v>
      </c>
      <c r="U140" s="4" t="s">
        <v>293</v>
      </c>
      <c r="V140" s="20" t="s">
        <v>50</v>
      </c>
      <c r="W140" s="5" t="s">
        <v>71</v>
      </c>
      <c r="X140" s="20" t="s">
        <v>51</v>
      </c>
      <c r="Y140" s="21"/>
      <c r="Z140" s="21">
        <v>1</v>
      </c>
      <c r="AA140" s="21">
        <v>1</v>
      </c>
      <c r="AB140" s="22">
        <v>2758.43</v>
      </c>
      <c r="AC140" s="23">
        <v>2337.6525423728799</v>
      </c>
      <c r="AD140" s="23">
        <v>2344.6655000000001</v>
      </c>
      <c r="AE140" s="24">
        <v>1987.0046610169491</v>
      </c>
    </row>
    <row r="141" spans="20:31" x14ac:dyDescent="0.25">
      <c r="T141" s="3" t="s">
        <v>294</v>
      </c>
      <c r="U141" s="4" t="s">
        <v>295</v>
      </c>
      <c r="V141" s="20" t="s">
        <v>50</v>
      </c>
      <c r="W141" s="4" t="s">
        <v>71</v>
      </c>
      <c r="X141" s="20" t="s">
        <v>51</v>
      </c>
      <c r="Y141" s="21"/>
      <c r="Z141" s="21">
        <v>1</v>
      </c>
      <c r="AA141" s="21">
        <v>1</v>
      </c>
      <c r="AB141" s="22">
        <v>1946.61</v>
      </c>
      <c r="AC141" s="23">
        <v>1649.66949152542</v>
      </c>
      <c r="AD141" s="23">
        <v>1654.6185</v>
      </c>
      <c r="AE141" s="24">
        <v>1402.2190677966103</v>
      </c>
    </row>
    <row r="142" spans="20:31" x14ac:dyDescent="0.25">
      <c r="T142" s="3" t="s">
        <v>296</v>
      </c>
      <c r="U142" s="5" t="s">
        <v>297</v>
      </c>
      <c r="V142" s="25" t="s">
        <v>50</v>
      </c>
      <c r="W142" s="5"/>
      <c r="X142" s="25" t="s">
        <v>51</v>
      </c>
      <c r="Y142" s="21"/>
      <c r="Z142" s="21">
        <v>1</v>
      </c>
      <c r="AA142" s="21">
        <v>1</v>
      </c>
      <c r="AB142" s="22">
        <v>2758.43</v>
      </c>
      <c r="AC142" s="23">
        <v>2337.6525423728799</v>
      </c>
      <c r="AD142" s="23">
        <v>2344.6655000000001</v>
      </c>
      <c r="AE142" s="24">
        <v>1987.0046610169491</v>
      </c>
    </row>
    <row r="143" spans="20:31" x14ac:dyDescent="0.25">
      <c r="T143" s="19" t="s">
        <v>298</v>
      </c>
      <c r="U143" s="9"/>
      <c r="V143" s="9"/>
      <c r="W143" s="9"/>
      <c r="X143" s="9"/>
      <c r="Y143" s="10"/>
      <c r="Z143" s="10"/>
      <c r="AA143" s="10"/>
      <c r="AB143" s="11"/>
      <c r="AC143" s="11"/>
      <c r="AD143" s="11"/>
      <c r="AE143" s="12"/>
    </row>
    <row r="144" spans="20:31" x14ac:dyDescent="0.25">
      <c r="T144" s="3" t="s">
        <v>299</v>
      </c>
      <c r="U144" s="4" t="s">
        <v>300</v>
      </c>
      <c r="V144" s="20" t="s">
        <v>50</v>
      </c>
      <c r="W144" s="4" t="s">
        <v>71</v>
      </c>
      <c r="X144" s="20" t="s">
        <v>51</v>
      </c>
      <c r="Y144" s="21"/>
      <c r="Z144" s="21">
        <v>1</v>
      </c>
      <c r="AA144" s="21">
        <v>1</v>
      </c>
      <c r="AB144" s="22">
        <v>7457.03</v>
      </c>
      <c r="AC144" s="23">
        <v>6319.5169491525403</v>
      </c>
      <c r="AD144" s="23">
        <v>6338.4754999999996</v>
      </c>
      <c r="AE144" s="24">
        <v>5371.5894067796607</v>
      </c>
    </row>
    <row r="145" spans="20:31" x14ac:dyDescent="0.25">
      <c r="T145" s="3" t="s">
        <v>301</v>
      </c>
      <c r="U145" s="4" t="s">
        <v>302</v>
      </c>
      <c r="V145" s="20" t="s">
        <v>50</v>
      </c>
      <c r="W145" s="4"/>
      <c r="X145" s="20" t="s">
        <v>51</v>
      </c>
      <c r="Y145" s="21"/>
      <c r="Z145" s="21">
        <v>1</v>
      </c>
      <c r="AA145" s="21">
        <v>1</v>
      </c>
      <c r="AB145" s="22">
        <v>8774.49</v>
      </c>
      <c r="AC145" s="23">
        <v>7436.0084745762697</v>
      </c>
      <c r="AD145" s="23">
        <v>7458.3164999999999</v>
      </c>
      <c r="AE145" s="24">
        <v>6320.6072033898308</v>
      </c>
    </row>
    <row r="146" spans="20:31" x14ac:dyDescent="0.25">
      <c r="T146" s="3" t="s">
        <v>303</v>
      </c>
      <c r="U146" s="4" t="s">
        <v>304</v>
      </c>
      <c r="V146" s="20" t="s">
        <v>50</v>
      </c>
      <c r="W146" s="4" t="s">
        <v>71</v>
      </c>
      <c r="X146" s="20" t="s">
        <v>51</v>
      </c>
      <c r="Y146" s="21"/>
      <c r="Z146" s="21">
        <v>1</v>
      </c>
      <c r="AA146" s="21">
        <v>1</v>
      </c>
      <c r="AB146" s="22">
        <v>10948.93</v>
      </c>
      <c r="AC146" s="23">
        <v>9278.7542372881308</v>
      </c>
      <c r="AD146" s="23">
        <v>9306.5905000000002</v>
      </c>
      <c r="AE146" s="24">
        <v>7886.9411016949152</v>
      </c>
    </row>
    <row r="147" spans="20:31" x14ac:dyDescent="0.25">
      <c r="T147" s="3" t="s">
        <v>305</v>
      </c>
      <c r="U147" s="4" t="s">
        <v>306</v>
      </c>
      <c r="V147" s="20" t="s">
        <v>50</v>
      </c>
      <c r="W147" s="4"/>
      <c r="X147" s="20" t="s">
        <v>51</v>
      </c>
      <c r="Y147" s="21"/>
      <c r="Z147" s="21">
        <v>1</v>
      </c>
      <c r="AA147" s="21">
        <v>1</v>
      </c>
      <c r="AB147" s="22">
        <v>12432.65</v>
      </c>
      <c r="AC147" s="23">
        <v>10536.144067796609</v>
      </c>
      <c r="AD147" s="23">
        <v>10567.752500000001</v>
      </c>
      <c r="AE147" s="24">
        <v>8955.7224576271183</v>
      </c>
    </row>
    <row r="148" spans="20:31" x14ac:dyDescent="0.25">
      <c r="T148" s="3" t="s">
        <v>307</v>
      </c>
      <c r="U148" s="4" t="s">
        <v>308</v>
      </c>
      <c r="V148" s="20" t="s">
        <v>50</v>
      </c>
      <c r="W148" s="4" t="s">
        <v>71</v>
      </c>
      <c r="X148" s="20" t="s">
        <v>51</v>
      </c>
      <c r="Y148" s="21"/>
      <c r="Z148" s="21">
        <v>1</v>
      </c>
      <c r="AA148" s="21">
        <v>1</v>
      </c>
      <c r="AB148" s="22">
        <v>2785.85</v>
      </c>
      <c r="AC148" s="23">
        <v>2360.8898305084699</v>
      </c>
      <c r="AD148" s="23">
        <v>2367.9724999999999</v>
      </c>
      <c r="AE148" s="24">
        <v>2006.7563559322034</v>
      </c>
    </row>
    <row r="149" spans="20:31" x14ac:dyDescent="0.25">
      <c r="T149" s="3" t="s">
        <v>309</v>
      </c>
      <c r="U149" s="5" t="s">
        <v>310</v>
      </c>
      <c r="V149" s="25" t="s">
        <v>50</v>
      </c>
      <c r="W149" s="5"/>
      <c r="X149" s="25" t="s">
        <v>51</v>
      </c>
      <c r="Y149" s="21"/>
      <c r="Z149" s="21">
        <v>1</v>
      </c>
      <c r="AA149" s="21">
        <v>1</v>
      </c>
      <c r="AB149" s="22">
        <v>4432.01</v>
      </c>
      <c r="AC149" s="23">
        <v>3755.9406779660999</v>
      </c>
      <c r="AD149" s="23">
        <v>3767.2085000000002</v>
      </c>
      <c r="AE149" s="24">
        <v>3192.5495762711867</v>
      </c>
    </row>
    <row r="150" spans="20:31" x14ac:dyDescent="0.25">
      <c r="T150" s="19" t="s">
        <v>311</v>
      </c>
      <c r="U150" s="9"/>
      <c r="V150" s="9"/>
      <c r="W150" s="9"/>
      <c r="X150" s="9"/>
      <c r="Y150" s="10"/>
      <c r="Z150" s="10"/>
      <c r="AA150" s="10"/>
      <c r="AB150" s="11"/>
      <c r="AC150" s="11"/>
      <c r="AD150" s="11"/>
      <c r="AE150" s="12"/>
    </row>
    <row r="151" spans="20:31" x14ac:dyDescent="0.25">
      <c r="T151" s="3" t="s">
        <v>312</v>
      </c>
      <c r="U151" s="4" t="s">
        <v>313</v>
      </c>
      <c r="V151" s="20" t="s">
        <v>50</v>
      </c>
      <c r="W151" s="5" t="s">
        <v>71</v>
      </c>
      <c r="X151" s="20" t="s">
        <v>51</v>
      </c>
      <c r="Y151" s="21"/>
      <c r="Z151" s="21">
        <v>1</v>
      </c>
      <c r="AA151" s="21">
        <v>1</v>
      </c>
      <c r="AB151" s="22">
        <v>4900.58</v>
      </c>
      <c r="AC151" s="23">
        <v>4153.0338983050797</v>
      </c>
      <c r="AD151" s="23">
        <v>4165.4930000000004</v>
      </c>
      <c r="AE151" s="24">
        <v>3530.078813559322</v>
      </c>
    </row>
    <row r="152" spans="20:31" x14ac:dyDescent="0.25">
      <c r="T152" s="3" t="s">
        <v>314</v>
      </c>
      <c r="U152" s="4" t="s">
        <v>315</v>
      </c>
      <c r="V152" s="20" t="s">
        <v>50</v>
      </c>
      <c r="W152" s="5" t="s">
        <v>71</v>
      </c>
      <c r="X152" s="20" t="s">
        <v>51</v>
      </c>
      <c r="Y152" s="21"/>
      <c r="Z152" s="21">
        <v>1</v>
      </c>
      <c r="AA152" s="21">
        <v>1</v>
      </c>
      <c r="AB152" s="22">
        <v>5727.85</v>
      </c>
      <c r="AC152" s="23">
        <v>4854.1101694915196</v>
      </c>
      <c r="AD152" s="23">
        <v>4868.6724999999997</v>
      </c>
      <c r="AE152" s="24">
        <v>4125.9936440677966</v>
      </c>
    </row>
    <row r="153" spans="20:31" x14ac:dyDescent="0.25">
      <c r="T153" s="3" t="s">
        <v>316</v>
      </c>
      <c r="U153" s="4" t="s">
        <v>317</v>
      </c>
      <c r="V153" s="20" t="s">
        <v>50</v>
      </c>
      <c r="W153" s="5" t="s">
        <v>71</v>
      </c>
      <c r="X153" s="20" t="s">
        <v>51</v>
      </c>
      <c r="Y153" s="21"/>
      <c r="Z153" s="21">
        <v>1</v>
      </c>
      <c r="AA153" s="21">
        <v>1</v>
      </c>
      <c r="AB153" s="22">
        <v>5727.85</v>
      </c>
      <c r="AC153" s="23">
        <v>4854.1101694915196</v>
      </c>
      <c r="AD153" s="23">
        <v>4868.6724999999997</v>
      </c>
      <c r="AE153" s="24">
        <v>4125.9936440677966</v>
      </c>
    </row>
    <row r="154" spans="20:31" x14ac:dyDescent="0.25">
      <c r="T154" s="3" t="s">
        <v>318</v>
      </c>
      <c r="U154" s="4" t="s">
        <v>319</v>
      </c>
      <c r="V154" s="20" t="s">
        <v>50</v>
      </c>
      <c r="W154" s="5" t="s">
        <v>71</v>
      </c>
      <c r="X154" s="20" t="s">
        <v>51</v>
      </c>
      <c r="Y154" s="21"/>
      <c r="Z154" s="21">
        <v>1</v>
      </c>
      <c r="AA154" s="21">
        <v>1</v>
      </c>
      <c r="AB154" s="22">
        <v>8061.85</v>
      </c>
      <c r="AC154" s="23">
        <v>6832.07627118644</v>
      </c>
      <c r="AD154" s="23">
        <v>6852.5725000000002</v>
      </c>
      <c r="AE154" s="24">
        <v>5807.2648305084749</v>
      </c>
    </row>
    <row r="155" spans="20:31" x14ac:dyDescent="0.25">
      <c r="T155" s="3" t="s">
        <v>320</v>
      </c>
      <c r="U155" s="4" t="s">
        <v>321</v>
      </c>
      <c r="V155" s="20" t="s">
        <v>50</v>
      </c>
      <c r="W155" s="5" t="s">
        <v>71</v>
      </c>
      <c r="X155" s="20" t="s">
        <v>51</v>
      </c>
      <c r="Y155" s="21"/>
      <c r="Z155" s="21">
        <v>1</v>
      </c>
      <c r="AA155" s="21">
        <v>1</v>
      </c>
      <c r="AB155" s="22">
        <v>7212.27</v>
      </c>
      <c r="AC155" s="23">
        <v>6112.0932203389802</v>
      </c>
      <c r="AD155" s="23">
        <v>6130.4295000000002</v>
      </c>
      <c r="AE155" s="24">
        <v>5195.2792372881358</v>
      </c>
    </row>
    <row r="156" spans="20:31" x14ac:dyDescent="0.25">
      <c r="T156" s="3" t="s">
        <v>322</v>
      </c>
      <c r="U156" s="4" t="s">
        <v>323</v>
      </c>
      <c r="V156" s="20" t="s">
        <v>50</v>
      </c>
      <c r="W156" s="5" t="s">
        <v>71</v>
      </c>
      <c r="X156" s="20" t="s">
        <v>51</v>
      </c>
      <c r="Y156" s="21"/>
      <c r="Z156" s="21">
        <v>1</v>
      </c>
      <c r="AA156" s="21">
        <v>1</v>
      </c>
      <c r="AB156" s="22">
        <v>8061.85</v>
      </c>
      <c r="AC156" s="23">
        <v>6832.07627118644</v>
      </c>
      <c r="AD156" s="23">
        <v>6852.5725000000002</v>
      </c>
      <c r="AE156" s="24">
        <v>5807.2648305084749</v>
      </c>
    </row>
    <row r="157" spans="20:31" x14ac:dyDescent="0.25">
      <c r="T157" s="3" t="s">
        <v>324</v>
      </c>
      <c r="U157" s="4" t="s">
        <v>325</v>
      </c>
      <c r="V157" s="20" t="s">
        <v>50</v>
      </c>
      <c r="W157" s="5" t="s">
        <v>71</v>
      </c>
      <c r="X157" s="20" t="s">
        <v>51</v>
      </c>
      <c r="Y157" s="21"/>
      <c r="Z157" s="21">
        <v>1</v>
      </c>
      <c r="AA157" s="21">
        <v>1</v>
      </c>
      <c r="AB157" s="22">
        <v>3034.28</v>
      </c>
      <c r="AC157" s="23">
        <v>2571.42372881355</v>
      </c>
      <c r="AD157" s="23">
        <v>2579.1379999999999</v>
      </c>
      <c r="AE157" s="24">
        <v>2185.7101694915254</v>
      </c>
    </row>
    <row r="158" spans="20:31" x14ac:dyDescent="0.25">
      <c r="T158" s="3" t="s">
        <v>326</v>
      </c>
      <c r="U158" s="4" t="s">
        <v>327</v>
      </c>
      <c r="V158" s="20" t="s">
        <v>50</v>
      </c>
      <c r="W158" s="5" t="s">
        <v>71</v>
      </c>
      <c r="X158" s="20" t="s">
        <v>51</v>
      </c>
      <c r="Y158" s="21"/>
      <c r="Z158" s="21">
        <v>1</v>
      </c>
      <c r="AA158" s="21">
        <v>1</v>
      </c>
      <c r="AB158" s="22">
        <v>2141.2800000000002</v>
      </c>
      <c r="AC158" s="23">
        <v>1814.64406779661</v>
      </c>
      <c r="AD158" s="23">
        <v>1820.088</v>
      </c>
      <c r="AE158" s="24">
        <v>1542.4474576271186</v>
      </c>
    </row>
    <row r="159" spans="20:31" x14ac:dyDescent="0.25">
      <c r="T159" s="3" t="s">
        <v>328</v>
      </c>
      <c r="U159" s="5" t="s">
        <v>329</v>
      </c>
      <c r="V159" s="25" t="s">
        <v>50</v>
      </c>
      <c r="W159" s="5" t="s">
        <v>71</v>
      </c>
      <c r="X159" s="25" t="s">
        <v>51</v>
      </c>
      <c r="Y159" s="21"/>
      <c r="Z159" s="21">
        <v>1</v>
      </c>
      <c r="AA159" s="21">
        <v>1</v>
      </c>
      <c r="AB159" s="22">
        <v>3034.28</v>
      </c>
      <c r="AC159" s="23">
        <v>2571.42372881355</v>
      </c>
      <c r="AD159" s="23">
        <v>2579.1379999999999</v>
      </c>
      <c r="AE159" s="24">
        <v>2185.7101694915254</v>
      </c>
    </row>
    <row r="160" spans="20:31" x14ac:dyDescent="0.25">
      <c r="T160" s="19" t="s">
        <v>330</v>
      </c>
      <c r="U160" s="9"/>
      <c r="V160" s="9"/>
      <c r="W160" s="9"/>
      <c r="X160" s="9"/>
      <c r="Y160" s="10"/>
      <c r="Z160" s="10"/>
      <c r="AA160" s="10"/>
      <c r="AB160" s="11"/>
      <c r="AC160" s="11"/>
      <c r="AD160" s="11"/>
      <c r="AE160" s="12"/>
    </row>
    <row r="161" spans="20:31" x14ac:dyDescent="0.25">
      <c r="T161" s="3" t="s">
        <v>331</v>
      </c>
      <c r="U161" s="4" t="s">
        <v>332</v>
      </c>
      <c r="V161" s="20" t="s">
        <v>50</v>
      </c>
      <c r="W161" s="5" t="s">
        <v>71</v>
      </c>
      <c r="X161" s="20" t="s">
        <v>51</v>
      </c>
      <c r="Y161" s="21"/>
      <c r="Z161" s="21">
        <v>1</v>
      </c>
      <c r="AA161" s="21">
        <v>1</v>
      </c>
      <c r="AB161" s="22">
        <v>8120.7</v>
      </c>
      <c r="AC161" s="23">
        <v>6881.94915254237</v>
      </c>
      <c r="AD161" s="23">
        <v>6902.5950000000003</v>
      </c>
      <c r="AE161" s="24">
        <v>5849.656779661017</v>
      </c>
    </row>
    <row r="162" spans="20:31" x14ac:dyDescent="0.25">
      <c r="T162" s="3" t="s">
        <v>333</v>
      </c>
      <c r="U162" s="4" t="s">
        <v>334</v>
      </c>
      <c r="V162" s="20" t="s">
        <v>50</v>
      </c>
      <c r="W162" s="5" t="s">
        <v>71</v>
      </c>
      <c r="X162" s="20" t="s">
        <v>51</v>
      </c>
      <c r="Y162" s="21"/>
      <c r="Z162" s="21">
        <v>1</v>
      </c>
      <c r="AA162" s="21">
        <v>1</v>
      </c>
      <c r="AB162" s="22">
        <v>9844.98</v>
      </c>
      <c r="AC162" s="23">
        <v>8343.2033898304999</v>
      </c>
      <c r="AD162" s="23">
        <v>8368.2330000000002</v>
      </c>
      <c r="AE162" s="24">
        <v>7091.7228813559323</v>
      </c>
    </row>
    <row r="163" spans="20:31" x14ac:dyDescent="0.25">
      <c r="T163" s="3" t="s">
        <v>335</v>
      </c>
      <c r="U163" s="4" t="s">
        <v>336</v>
      </c>
      <c r="V163" s="20" t="s">
        <v>50</v>
      </c>
      <c r="W163" s="5" t="s">
        <v>71</v>
      </c>
      <c r="X163" s="20" t="s">
        <v>51</v>
      </c>
      <c r="Y163" s="21"/>
      <c r="Z163" s="21">
        <v>1</v>
      </c>
      <c r="AA163" s="21">
        <v>1</v>
      </c>
      <c r="AB163" s="22">
        <v>12396.38</v>
      </c>
      <c r="AC163" s="23">
        <v>10505.406779661011</v>
      </c>
      <c r="AD163" s="23">
        <v>10536.923000000001</v>
      </c>
      <c r="AE163" s="24">
        <v>8929.5957627118642</v>
      </c>
    </row>
    <row r="164" spans="20:31" x14ac:dyDescent="0.25">
      <c r="T164" s="3" t="s">
        <v>337</v>
      </c>
      <c r="U164" s="4" t="s">
        <v>338</v>
      </c>
      <c r="V164" s="20" t="s">
        <v>50</v>
      </c>
      <c r="W164" s="5" t="s">
        <v>71</v>
      </c>
      <c r="X164" s="20" t="s">
        <v>51</v>
      </c>
      <c r="Y164" s="21"/>
      <c r="Z164" s="21">
        <v>1</v>
      </c>
      <c r="AA164" s="21">
        <v>1</v>
      </c>
      <c r="AB164" s="22">
        <v>14203.08</v>
      </c>
      <c r="AC164" s="23">
        <v>12036.508474576271</v>
      </c>
      <c r="AD164" s="23">
        <v>12072.618</v>
      </c>
      <c r="AE164" s="24">
        <v>10231.03220338983</v>
      </c>
    </row>
    <row r="165" spans="20:31" x14ac:dyDescent="0.25">
      <c r="T165" s="3" t="s">
        <v>339</v>
      </c>
      <c r="U165" s="4" t="s">
        <v>340</v>
      </c>
      <c r="V165" s="20" t="s">
        <v>50</v>
      </c>
      <c r="W165" s="5" t="s">
        <v>71</v>
      </c>
      <c r="X165" s="20" t="s">
        <v>51</v>
      </c>
      <c r="Y165" s="21"/>
      <c r="Z165" s="21">
        <v>1</v>
      </c>
      <c r="AA165" s="21">
        <v>1</v>
      </c>
      <c r="AB165" s="22">
        <v>3064.42</v>
      </c>
      <c r="AC165" s="23">
        <v>2596.9661016949099</v>
      </c>
      <c r="AD165" s="23">
        <v>2604.7570000000001</v>
      </c>
      <c r="AE165" s="24">
        <v>2207.421186440678</v>
      </c>
    </row>
    <row r="166" spans="20:31" x14ac:dyDescent="0.25">
      <c r="T166" s="3" t="s">
        <v>341</v>
      </c>
      <c r="U166" s="5" t="s">
        <v>342</v>
      </c>
      <c r="V166" s="25" t="s">
        <v>50</v>
      </c>
      <c r="W166" s="5" t="s">
        <v>71</v>
      </c>
      <c r="X166" s="25" t="s">
        <v>51</v>
      </c>
      <c r="Y166" s="21"/>
      <c r="Z166" s="21">
        <v>1</v>
      </c>
      <c r="AA166" s="21">
        <v>1</v>
      </c>
      <c r="AB166" s="22">
        <v>5063.13</v>
      </c>
      <c r="AC166" s="23">
        <v>4290.7881355932204</v>
      </c>
      <c r="AD166" s="23">
        <v>4303.6605</v>
      </c>
      <c r="AE166" s="24">
        <v>3647.1699152542374</v>
      </c>
    </row>
    <row r="167" spans="20:31" x14ac:dyDescent="0.25">
      <c r="T167" s="19" t="s">
        <v>343</v>
      </c>
      <c r="U167" s="9"/>
      <c r="V167" s="9"/>
      <c r="W167" s="9"/>
      <c r="X167" s="9"/>
      <c r="Y167" s="10"/>
      <c r="Z167" s="10"/>
      <c r="AA167" s="10"/>
      <c r="AB167" s="11"/>
      <c r="AC167" s="11"/>
      <c r="AD167" s="11"/>
      <c r="AE167" s="12"/>
    </row>
    <row r="168" spans="20:31" x14ac:dyDescent="0.25">
      <c r="T168" s="3" t="s">
        <v>344</v>
      </c>
      <c r="U168" s="4" t="s">
        <v>345</v>
      </c>
      <c r="V168" s="20" t="s">
        <v>50</v>
      </c>
      <c r="W168" s="4"/>
      <c r="X168" s="20" t="s">
        <v>51</v>
      </c>
      <c r="Y168" s="21">
        <v>3000</v>
      </c>
      <c r="Z168" s="21">
        <v>50</v>
      </c>
      <c r="AA168" s="21">
        <v>50</v>
      </c>
      <c r="AB168" s="22">
        <v>23.59</v>
      </c>
      <c r="AC168" s="23">
        <v>19.991525423719999</v>
      </c>
      <c r="AD168" s="23">
        <v>20.051500000000001</v>
      </c>
      <c r="AE168" s="24">
        <v>16.992796610169492</v>
      </c>
    </row>
    <row r="169" spans="20:31" x14ac:dyDescent="0.25">
      <c r="T169" s="3" t="s">
        <v>346</v>
      </c>
      <c r="U169" s="4" t="s">
        <v>347</v>
      </c>
      <c r="V169" s="20" t="s">
        <v>50</v>
      </c>
      <c r="W169" s="5" t="s">
        <v>71</v>
      </c>
      <c r="X169" s="20" t="s">
        <v>51</v>
      </c>
      <c r="Y169" s="21">
        <v>5000</v>
      </c>
      <c r="Z169" s="21">
        <v>50</v>
      </c>
      <c r="AA169" s="21">
        <v>50</v>
      </c>
      <c r="AB169" s="22">
        <v>64.05</v>
      </c>
      <c r="AC169" s="23">
        <v>54.279661016939997</v>
      </c>
      <c r="AD169" s="23">
        <v>54.442500000000003</v>
      </c>
      <c r="AE169" s="24">
        <v>46.137711864406782</v>
      </c>
    </row>
    <row r="170" spans="20:31" x14ac:dyDescent="0.25">
      <c r="T170" s="3" t="s">
        <v>348</v>
      </c>
      <c r="U170" s="4" t="s">
        <v>349</v>
      </c>
      <c r="V170" s="20" t="s">
        <v>50</v>
      </c>
      <c r="W170" s="4" t="s">
        <v>71</v>
      </c>
      <c r="X170" s="20" t="s">
        <v>51</v>
      </c>
      <c r="Y170" s="21">
        <v>1000</v>
      </c>
      <c r="Z170" s="21">
        <v>20</v>
      </c>
      <c r="AA170" s="21">
        <v>20</v>
      </c>
      <c r="AB170" s="22">
        <v>238.68</v>
      </c>
      <c r="AC170" s="23">
        <v>202.27118644066999</v>
      </c>
      <c r="AD170" s="23">
        <v>202.87799999999999</v>
      </c>
      <c r="AE170" s="24">
        <v>171.93050847457627</v>
      </c>
    </row>
    <row r="171" spans="20:31" x14ac:dyDescent="0.25">
      <c r="T171" s="3" t="s">
        <v>350</v>
      </c>
      <c r="U171" s="4" t="s">
        <v>351</v>
      </c>
      <c r="V171" s="20" t="s">
        <v>50</v>
      </c>
      <c r="W171" s="4"/>
      <c r="X171" s="20" t="s">
        <v>51</v>
      </c>
      <c r="Y171" s="21">
        <v>5000</v>
      </c>
      <c r="Z171" s="21">
        <v>50</v>
      </c>
      <c r="AA171" s="21">
        <v>50</v>
      </c>
      <c r="AB171" s="22">
        <v>64.05</v>
      </c>
      <c r="AC171" s="23">
        <v>54.279661016939997</v>
      </c>
      <c r="AD171" s="23">
        <v>54.442500000000003</v>
      </c>
      <c r="AE171" s="24">
        <v>46.137711864406782</v>
      </c>
    </row>
    <row r="172" spans="20:31" x14ac:dyDescent="0.25">
      <c r="T172" s="3" t="s">
        <v>352</v>
      </c>
      <c r="U172" s="4" t="s">
        <v>353</v>
      </c>
      <c r="V172" s="20" t="s">
        <v>50</v>
      </c>
      <c r="W172" s="4" t="s">
        <v>71</v>
      </c>
      <c r="X172" s="20" t="s">
        <v>51</v>
      </c>
      <c r="Y172" s="21">
        <v>1000</v>
      </c>
      <c r="Z172" s="21">
        <v>20</v>
      </c>
      <c r="AA172" s="21">
        <v>20</v>
      </c>
      <c r="AB172" s="22">
        <v>235.14</v>
      </c>
      <c r="AC172" s="23">
        <v>199.27118644066999</v>
      </c>
      <c r="AD172" s="23">
        <v>199.869</v>
      </c>
      <c r="AE172" s="24">
        <v>169.38050847457626</v>
      </c>
    </row>
    <row r="173" spans="20:31" x14ac:dyDescent="0.25">
      <c r="T173" s="3" t="s">
        <v>354</v>
      </c>
      <c r="U173" s="4" t="s">
        <v>355</v>
      </c>
      <c r="V173" s="20" t="s">
        <v>50</v>
      </c>
      <c r="W173" s="4"/>
      <c r="X173" s="20" t="s">
        <v>51</v>
      </c>
      <c r="Y173" s="21">
        <v>5000</v>
      </c>
      <c r="Z173" s="21">
        <v>50</v>
      </c>
      <c r="AA173" s="21">
        <v>50</v>
      </c>
      <c r="AB173" s="22">
        <v>21.96</v>
      </c>
      <c r="AC173" s="23">
        <v>18.610169491520001</v>
      </c>
      <c r="AD173" s="23">
        <v>18.666</v>
      </c>
      <c r="AE173" s="24">
        <v>15.81864406779661</v>
      </c>
    </row>
    <row r="174" spans="20:31" x14ac:dyDescent="0.25">
      <c r="T174" s="3" t="s">
        <v>356</v>
      </c>
      <c r="U174" s="4" t="s">
        <v>357</v>
      </c>
      <c r="V174" s="20" t="s">
        <v>50</v>
      </c>
      <c r="W174" s="4" t="s">
        <v>71</v>
      </c>
      <c r="X174" s="20" t="s">
        <v>51</v>
      </c>
      <c r="Y174" s="21">
        <v>1000</v>
      </c>
      <c r="Z174" s="21">
        <v>20</v>
      </c>
      <c r="AA174" s="21">
        <v>20</v>
      </c>
      <c r="AB174" s="22">
        <v>40.770000000000003</v>
      </c>
      <c r="AC174" s="23">
        <v>34.550847457620002</v>
      </c>
      <c r="AD174" s="23">
        <v>34.654499999999999</v>
      </c>
      <c r="AE174" s="24">
        <v>29.368220338983051</v>
      </c>
    </row>
    <row r="175" spans="20:31" x14ac:dyDescent="0.25">
      <c r="T175" s="3" t="s">
        <v>358</v>
      </c>
      <c r="U175" s="4" t="s">
        <v>359</v>
      </c>
      <c r="V175" s="20" t="s">
        <v>50</v>
      </c>
      <c r="W175" s="5"/>
      <c r="X175" s="20" t="s">
        <v>51</v>
      </c>
      <c r="Y175" s="21">
        <v>5000</v>
      </c>
      <c r="Z175" s="21">
        <v>50</v>
      </c>
      <c r="AA175" s="21">
        <v>50</v>
      </c>
      <c r="AB175" s="22">
        <v>21.96</v>
      </c>
      <c r="AC175" s="23">
        <v>18.610169491520001</v>
      </c>
      <c r="AD175" s="23">
        <v>18.666</v>
      </c>
      <c r="AE175" s="24">
        <v>15.81864406779661</v>
      </c>
    </row>
    <row r="176" spans="20:31" x14ac:dyDescent="0.25">
      <c r="T176" s="3" t="s">
        <v>360</v>
      </c>
      <c r="U176" s="4" t="s">
        <v>361</v>
      </c>
      <c r="V176" s="20" t="s">
        <v>50</v>
      </c>
      <c r="W176" s="5"/>
      <c r="X176" s="20" t="s">
        <v>51</v>
      </c>
      <c r="Y176" s="21">
        <v>1000</v>
      </c>
      <c r="Z176" s="21">
        <v>20</v>
      </c>
      <c r="AA176" s="21">
        <v>20</v>
      </c>
      <c r="AB176" s="22">
        <v>40.770000000000003</v>
      </c>
      <c r="AC176" s="23">
        <v>34.550847457620002</v>
      </c>
      <c r="AD176" s="23">
        <v>34.654499999999999</v>
      </c>
      <c r="AE176" s="24">
        <v>29.368220338983051</v>
      </c>
    </row>
    <row r="177" spans="20:31" x14ac:dyDescent="0.25">
      <c r="T177" s="3" t="s">
        <v>362</v>
      </c>
      <c r="U177" s="5" t="s">
        <v>363</v>
      </c>
      <c r="V177" s="25" t="s">
        <v>50</v>
      </c>
      <c r="W177" s="5"/>
      <c r="X177" s="25" t="s">
        <v>51</v>
      </c>
      <c r="Y177" s="21">
        <v>2000</v>
      </c>
      <c r="Z177" s="21">
        <v>50</v>
      </c>
      <c r="AA177" s="21">
        <v>50</v>
      </c>
      <c r="AB177" s="22">
        <v>23.9</v>
      </c>
      <c r="AC177" s="23">
        <v>20.25423728813</v>
      </c>
      <c r="AD177" s="23">
        <v>20.315000000000001</v>
      </c>
      <c r="AE177" s="24">
        <v>17.216101694915253</v>
      </c>
    </row>
    <row r="178" spans="20:31" x14ac:dyDescent="0.25">
      <c r="T178" s="19" t="s">
        <v>364</v>
      </c>
      <c r="U178" s="9"/>
      <c r="V178" s="9"/>
      <c r="W178" s="9"/>
      <c r="X178" s="9"/>
      <c r="Y178" s="10"/>
      <c r="Z178" s="10"/>
      <c r="AA178" s="10"/>
      <c r="AB178" s="11"/>
      <c r="AC178" s="11"/>
      <c r="AD178" s="11"/>
      <c r="AE178" s="12"/>
    </row>
    <row r="179" spans="20:31" x14ac:dyDescent="0.25">
      <c r="T179" s="3" t="s">
        <v>365</v>
      </c>
      <c r="U179" s="4" t="s">
        <v>366</v>
      </c>
      <c r="V179" s="20" t="s">
        <v>50</v>
      </c>
      <c r="W179" s="5"/>
      <c r="X179" s="20" t="s">
        <v>367</v>
      </c>
      <c r="Y179" s="21">
        <v>200</v>
      </c>
      <c r="Z179" s="21">
        <v>1</v>
      </c>
      <c r="AA179" s="21">
        <v>1</v>
      </c>
      <c r="AB179" s="22">
        <v>120.55</v>
      </c>
      <c r="AC179" s="23">
        <v>102.16101694915</v>
      </c>
      <c r="AD179" s="23">
        <v>102.4675</v>
      </c>
      <c r="AE179" s="24">
        <v>86.836864406779668</v>
      </c>
    </row>
    <row r="180" spans="20:31" x14ac:dyDescent="0.25">
      <c r="T180" s="3" t="s">
        <v>368</v>
      </c>
      <c r="U180" s="4" t="s">
        <v>369</v>
      </c>
      <c r="V180" s="20" t="s">
        <v>50</v>
      </c>
      <c r="W180" s="4"/>
      <c r="X180" s="20" t="s">
        <v>367</v>
      </c>
      <c r="Y180" s="21">
        <v>250</v>
      </c>
      <c r="Z180" s="21">
        <v>1</v>
      </c>
      <c r="AA180" s="21">
        <v>1</v>
      </c>
      <c r="AB180" s="22">
        <v>140.27000000000001</v>
      </c>
      <c r="AC180" s="23">
        <v>118.87288135593001</v>
      </c>
      <c r="AD180" s="23">
        <v>119.2295</v>
      </c>
      <c r="AE180" s="24">
        <v>101.04194915254237</v>
      </c>
    </row>
    <row r="181" spans="20:31" x14ac:dyDescent="0.25">
      <c r="T181" s="3" t="s">
        <v>370</v>
      </c>
      <c r="U181" s="4" t="s">
        <v>371</v>
      </c>
      <c r="V181" s="20" t="s">
        <v>50</v>
      </c>
      <c r="W181" s="4" t="s">
        <v>71</v>
      </c>
      <c r="X181" s="20" t="s">
        <v>367</v>
      </c>
      <c r="Y181" s="21">
        <v>250</v>
      </c>
      <c r="Z181" s="21">
        <v>1</v>
      </c>
      <c r="AA181" s="21">
        <v>1</v>
      </c>
      <c r="AB181" s="22">
        <v>120.55</v>
      </c>
      <c r="AC181" s="23">
        <v>102.16101694915</v>
      </c>
      <c r="AD181" s="23">
        <v>102.4675</v>
      </c>
      <c r="AE181" s="24">
        <v>86.836864406779668</v>
      </c>
    </row>
    <row r="182" spans="20:31" x14ac:dyDescent="0.25">
      <c r="T182" s="3" t="s">
        <v>372</v>
      </c>
      <c r="U182" s="4" t="s">
        <v>373</v>
      </c>
      <c r="V182" s="20" t="s">
        <v>50</v>
      </c>
      <c r="W182" s="5"/>
      <c r="X182" s="20" t="s">
        <v>367</v>
      </c>
      <c r="Y182" s="21">
        <v>200</v>
      </c>
      <c r="Z182" s="21">
        <v>1</v>
      </c>
      <c r="AA182" s="21">
        <v>1</v>
      </c>
      <c r="AB182" s="22">
        <v>77.5</v>
      </c>
      <c r="AC182" s="23">
        <v>65.677966101690004</v>
      </c>
      <c r="AD182" s="23">
        <v>65.875</v>
      </c>
      <c r="AE182" s="24">
        <v>55.826271186440678</v>
      </c>
    </row>
    <row r="183" spans="20:31" x14ac:dyDescent="0.25">
      <c r="T183" s="3" t="s">
        <v>374</v>
      </c>
      <c r="U183" s="5" t="s">
        <v>375</v>
      </c>
      <c r="V183" s="25" t="s">
        <v>50</v>
      </c>
      <c r="W183" s="5"/>
      <c r="X183" s="25" t="s">
        <v>367</v>
      </c>
      <c r="Y183" s="21">
        <v>250</v>
      </c>
      <c r="Z183" s="21">
        <v>1</v>
      </c>
      <c r="AA183" s="21">
        <v>1</v>
      </c>
      <c r="AB183" s="22">
        <v>122.37</v>
      </c>
      <c r="AC183" s="23">
        <v>103.7033898305</v>
      </c>
      <c r="AD183" s="23">
        <v>104.0145</v>
      </c>
      <c r="AE183" s="24">
        <v>88.147881355932199</v>
      </c>
    </row>
    <row r="184" spans="20:31" x14ac:dyDescent="0.25">
      <c r="T184" s="19" t="s">
        <v>376</v>
      </c>
      <c r="U184" s="9"/>
      <c r="V184" s="9"/>
      <c r="W184" s="9"/>
      <c r="X184" s="9"/>
      <c r="Y184" s="10"/>
      <c r="Z184" s="10"/>
      <c r="AA184" s="10"/>
      <c r="AB184" s="11"/>
      <c r="AC184" s="11"/>
      <c r="AD184" s="11"/>
      <c r="AE184" s="12"/>
    </row>
    <row r="185" spans="20:31" x14ac:dyDescent="0.25">
      <c r="T185" s="3" t="s">
        <v>377</v>
      </c>
      <c r="U185" s="4" t="s">
        <v>378</v>
      </c>
      <c r="V185" s="20" t="s">
        <v>50</v>
      </c>
      <c r="W185" s="5"/>
      <c r="X185" s="20" t="s">
        <v>51</v>
      </c>
      <c r="Y185" s="21">
        <v>200</v>
      </c>
      <c r="Z185" s="21">
        <v>1</v>
      </c>
      <c r="AA185" s="21">
        <v>1</v>
      </c>
      <c r="AB185" s="22">
        <v>167.96</v>
      </c>
      <c r="AC185" s="23">
        <v>142.33898305084</v>
      </c>
      <c r="AD185" s="23">
        <v>142.76599999999999</v>
      </c>
      <c r="AE185" s="24">
        <v>120.98813559322033</v>
      </c>
    </row>
    <row r="186" spans="20:31" x14ac:dyDescent="0.25">
      <c r="T186" s="3" t="s">
        <v>379</v>
      </c>
      <c r="U186" s="4" t="s">
        <v>380</v>
      </c>
      <c r="V186" s="20" t="s">
        <v>50</v>
      </c>
      <c r="W186" s="5"/>
      <c r="X186" s="20" t="s">
        <v>51</v>
      </c>
      <c r="Y186" s="21">
        <v>250</v>
      </c>
      <c r="Z186" s="21">
        <v>1</v>
      </c>
      <c r="AA186" s="21">
        <v>1</v>
      </c>
      <c r="AB186" s="22">
        <v>202.26</v>
      </c>
      <c r="AC186" s="23">
        <v>171.40677966101001</v>
      </c>
      <c r="AD186" s="23">
        <v>171.92099999999999</v>
      </c>
      <c r="AE186" s="24">
        <v>145.6957627118644</v>
      </c>
    </row>
    <row r="187" spans="20:31" x14ac:dyDescent="0.25">
      <c r="T187" s="3" t="s">
        <v>381</v>
      </c>
      <c r="U187" s="4" t="s">
        <v>382</v>
      </c>
      <c r="V187" s="20" t="s">
        <v>50</v>
      </c>
      <c r="W187" s="4"/>
      <c r="X187" s="20" t="s">
        <v>51</v>
      </c>
      <c r="Y187" s="21">
        <v>200</v>
      </c>
      <c r="Z187" s="21">
        <v>1</v>
      </c>
      <c r="AA187" s="21">
        <v>1</v>
      </c>
      <c r="AB187" s="22">
        <v>162.66</v>
      </c>
      <c r="AC187" s="23">
        <v>137.84745762711</v>
      </c>
      <c r="AD187" s="23">
        <v>138.261</v>
      </c>
      <c r="AE187" s="24">
        <v>117.17033898305085</v>
      </c>
    </row>
    <row r="188" spans="20:31" x14ac:dyDescent="0.25">
      <c r="T188" s="3" t="s">
        <v>383</v>
      </c>
      <c r="U188" s="4" t="s">
        <v>384</v>
      </c>
      <c r="V188" s="20" t="s">
        <v>50</v>
      </c>
      <c r="W188" s="4" t="s">
        <v>71</v>
      </c>
      <c r="X188" s="20" t="s">
        <v>51</v>
      </c>
      <c r="Y188" s="21">
        <v>200</v>
      </c>
      <c r="Z188" s="21">
        <v>1</v>
      </c>
      <c r="AA188" s="21">
        <v>1</v>
      </c>
      <c r="AB188" s="22">
        <v>203.33</v>
      </c>
      <c r="AC188" s="23">
        <v>172.31355932202999</v>
      </c>
      <c r="AD188" s="23">
        <v>172.8305</v>
      </c>
      <c r="AE188" s="24">
        <v>146.46652542372883</v>
      </c>
    </row>
    <row r="189" spans="20:31" x14ac:dyDescent="0.25">
      <c r="T189" s="3" t="s">
        <v>385</v>
      </c>
      <c r="U189" s="4" t="s">
        <v>386</v>
      </c>
      <c r="V189" s="20" t="s">
        <v>50</v>
      </c>
      <c r="W189" s="4"/>
      <c r="X189" s="20" t="s">
        <v>51</v>
      </c>
      <c r="Y189" s="21">
        <v>250</v>
      </c>
      <c r="Z189" s="21">
        <v>1</v>
      </c>
      <c r="AA189" s="21">
        <v>1</v>
      </c>
      <c r="AB189" s="22">
        <v>212.18</v>
      </c>
      <c r="AC189" s="23">
        <v>179.81355932202999</v>
      </c>
      <c r="AD189" s="23">
        <v>180.35300000000001</v>
      </c>
      <c r="AE189" s="24">
        <v>152.84152542372883</v>
      </c>
    </row>
    <row r="190" spans="20:31" x14ac:dyDescent="0.25">
      <c r="T190" s="3" t="s">
        <v>387</v>
      </c>
      <c r="U190" s="4" t="s">
        <v>388</v>
      </c>
      <c r="V190" s="20" t="s">
        <v>50</v>
      </c>
      <c r="W190" s="4" t="s">
        <v>71</v>
      </c>
      <c r="X190" s="20" t="s">
        <v>51</v>
      </c>
      <c r="Y190" s="21">
        <v>200</v>
      </c>
      <c r="Z190" s="21">
        <v>1</v>
      </c>
      <c r="AA190" s="21">
        <v>1</v>
      </c>
      <c r="AB190" s="22">
        <v>194.48</v>
      </c>
      <c r="AC190" s="23">
        <v>164.81355932202999</v>
      </c>
      <c r="AD190" s="23">
        <v>165.30799999999999</v>
      </c>
      <c r="AE190" s="24">
        <v>140.09152542372883</v>
      </c>
    </row>
    <row r="191" spans="20:31" x14ac:dyDescent="0.25">
      <c r="T191" s="3" t="s">
        <v>389</v>
      </c>
      <c r="U191" s="4" t="s">
        <v>390</v>
      </c>
      <c r="V191" s="20" t="s">
        <v>50</v>
      </c>
      <c r="W191" s="5"/>
      <c r="X191" s="25" t="s">
        <v>51</v>
      </c>
      <c r="Y191" s="21">
        <v>200</v>
      </c>
      <c r="Z191" s="21">
        <v>1</v>
      </c>
      <c r="AA191" s="21">
        <v>1</v>
      </c>
      <c r="AB191" s="22">
        <v>114.04</v>
      </c>
      <c r="AC191" s="23">
        <v>96.644067796610003</v>
      </c>
      <c r="AD191" s="23">
        <v>96.933999999999997</v>
      </c>
      <c r="AE191" s="24">
        <v>82.147457627118641</v>
      </c>
    </row>
    <row r="192" spans="20:31" x14ac:dyDescent="0.25">
      <c r="T192" s="3" t="s">
        <v>391</v>
      </c>
      <c r="U192" s="4" t="s">
        <v>392</v>
      </c>
      <c r="V192" s="20" t="s">
        <v>50</v>
      </c>
      <c r="W192" s="5"/>
      <c r="X192" s="20" t="s">
        <v>367</v>
      </c>
      <c r="Y192" s="21">
        <v>250</v>
      </c>
      <c r="Z192" s="21">
        <v>1</v>
      </c>
      <c r="AA192" s="21">
        <v>1</v>
      </c>
      <c r="AB192" s="22">
        <v>142.72</v>
      </c>
      <c r="AC192" s="23">
        <v>120.94915254237</v>
      </c>
      <c r="AD192" s="23">
        <v>121.312</v>
      </c>
      <c r="AE192" s="24">
        <v>102.80677966101695</v>
      </c>
    </row>
    <row r="193" spans="20:31" x14ac:dyDescent="0.25">
      <c r="T193" s="3" t="s">
        <v>393</v>
      </c>
      <c r="U193" s="5" t="s">
        <v>394</v>
      </c>
      <c r="V193" s="25" t="s">
        <v>50</v>
      </c>
      <c r="W193" s="5"/>
      <c r="X193" s="25" t="s">
        <v>367</v>
      </c>
      <c r="Y193" s="21">
        <v>250</v>
      </c>
      <c r="Z193" s="21">
        <v>1</v>
      </c>
      <c r="AA193" s="21">
        <v>1</v>
      </c>
      <c r="AB193" s="22">
        <v>122.74</v>
      </c>
      <c r="AC193" s="23">
        <v>104.01694915253999</v>
      </c>
      <c r="AD193" s="23">
        <v>104.32899999999999</v>
      </c>
      <c r="AE193" s="24">
        <v>88.414406779661022</v>
      </c>
    </row>
    <row r="194" spans="20:31" x14ac:dyDescent="0.25">
      <c r="T194" s="19" t="s">
        <v>395</v>
      </c>
      <c r="U194" s="9"/>
      <c r="V194" s="9"/>
      <c r="W194" s="9"/>
      <c r="X194" s="9"/>
      <c r="Y194" s="10"/>
      <c r="Z194" s="10"/>
      <c r="AA194" s="10"/>
      <c r="AB194" s="11"/>
      <c r="AC194" s="11"/>
      <c r="AD194" s="11"/>
      <c r="AE194" s="12"/>
    </row>
    <row r="195" spans="20:31" x14ac:dyDescent="0.25">
      <c r="T195" s="3" t="s">
        <v>396</v>
      </c>
      <c r="U195" s="4" t="s">
        <v>397</v>
      </c>
      <c r="V195" s="20" t="s">
        <v>50</v>
      </c>
      <c r="W195" s="5" t="s">
        <v>71</v>
      </c>
      <c r="X195" s="20" t="s">
        <v>51</v>
      </c>
      <c r="Y195" s="21">
        <v>25</v>
      </c>
      <c r="Z195" s="21">
        <v>1</v>
      </c>
      <c r="AA195" s="21">
        <v>1</v>
      </c>
      <c r="AB195" s="22">
        <v>1944.81</v>
      </c>
      <c r="AC195" s="23">
        <v>1648.14406779661</v>
      </c>
      <c r="AD195" s="23">
        <v>1653.0885000000001</v>
      </c>
      <c r="AE195" s="24">
        <v>1400.9224576271185</v>
      </c>
    </row>
    <row r="196" spans="20:31" x14ac:dyDescent="0.25">
      <c r="T196" s="3" t="s">
        <v>398</v>
      </c>
      <c r="U196" s="4" t="s">
        <v>399</v>
      </c>
      <c r="V196" s="20" t="s">
        <v>50</v>
      </c>
      <c r="W196" s="5" t="s">
        <v>71</v>
      </c>
      <c r="X196" s="20" t="s">
        <v>51</v>
      </c>
      <c r="Y196" s="21">
        <v>200</v>
      </c>
      <c r="Z196" s="21">
        <v>1</v>
      </c>
      <c r="AA196" s="21">
        <v>1</v>
      </c>
      <c r="AB196" s="22">
        <v>433.15</v>
      </c>
      <c r="AC196" s="23">
        <v>367.07627118644001</v>
      </c>
      <c r="AD196" s="23">
        <v>368.17750000000001</v>
      </c>
      <c r="AE196" s="24">
        <v>312.01483050847457</v>
      </c>
    </row>
    <row r="197" spans="20:31" x14ac:dyDescent="0.25">
      <c r="T197" s="3" t="s">
        <v>400</v>
      </c>
      <c r="U197" s="4" t="s">
        <v>401</v>
      </c>
      <c r="V197" s="20" t="s">
        <v>50</v>
      </c>
      <c r="W197" s="4" t="s">
        <v>71</v>
      </c>
      <c r="X197" s="25" t="s">
        <v>51</v>
      </c>
      <c r="Y197" s="21">
        <v>150</v>
      </c>
      <c r="Z197" s="21">
        <v>1</v>
      </c>
      <c r="AA197" s="21">
        <v>1</v>
      </c>
      <c r="AB197" s="22">
        <v>521.55999999999995</v>
      </c>
      <c r="AC197" s="23">
        <v>442</v>
      </c>
      <c r="AD197" s="23">
        <v>443.32600000000002</v>
      </c>
      <c r="AE197" s="24">
        <v>375.7</v>
      </c>
    </row>
    <row r="198" spans="20:31" x14ac:dyDescent="0.25">
      <c r="T198" s="3" t="s">
        <v>402</v>
      </c>
      <c r="U198" s="4" t="s">
        <v>403</v>
      </c>
      <c r="V198" s="20" t="s">
        <v>50</v>
      </c>
      <c r="W198" s="4"/>
      <c r="X198" s="25" t="s">
        <v>367</v>
      </c>
      <c r="Y198" s="21">
        <v>1000</v>
      </c>
      <c r="Z198" s="21">
        <v>1</v>
      </c>
      <c r="AA198" s="21">
        <v>1</v>
      </c>
      <c r="AB198" s="22">
        <v>256.19</v>
      </c>
      <c r="AC198" s="23">
        <v>217.11016949152</v>
      </c>
      <c r="AD198" s="23">
        <v>217.76150000000001</v>
      </c>
      <c r="AE198" s="24">
        <v>184.54364406779661</v>
      </c>
    </row>
    <row r="199" spans="20:31" x14ac:dyDescent="0.25">
      <c r="T199" s="3" t="s">
        <v>404</v>
      </c>
      <c r="U199" s="4" t="s">
        <v>405</v>
      </c>
      <c r="V199" s="20" t="s">
        <v>50</v>
      </c>
      <c r="W199" s="5" t="s">
        <v>71</v>
      </c>
      <c r="X199" s="20" t="s">
        <v>51</v>
      </c>
      <c r="Y199" s="21">
        <v>120</v>
      </c>
      <c r="Z199" s="21">
        <v>1</v>
      </c>
      <c r="AA199" s="21">
        <v>1</v>
      </c>
      <c r="AB199" s="22">
        <v>607.30999999999995</v>
      </c>
      <c r="AC199" s="23">
        <v>514.66949152541997</v>
      </c>
      <c r="AD199" s="23">
        <v>516.21349999999995</v>
      </c>
      <c r="AE199" s="24">
        <v>437.46906779661015</v>
      </c>
    </row>
    <row r="200" spans="20:31" x14ac:dyDescent="0.25">
      <c r="T200" s="3" t="s">
        <v>406</v>
      </c>
      <c r="U200" s="4" t="s">
        <v>407</v>
      </c>
      <c r="V200" s="20" t="s">
        <v>50</v>
      </c>
      <c r="W200" s="4" t="s">
        <v>71</v>
      </c>
      <c r="X200" s="25" t="s">
        <v>51</v>
      </c>
      <c r="Y200" s="21">
        <v>100</v>
      </c>
      <c r="Z200" s="21">
        <v>1</v>
      </c>
      <c r="AA200" s="21">
        <v>1</v>
      </c>
      <c r="AB200" s="22">
        <v>715.16</v>
      </c>
      <c r="AC200" s="23">
        <v>606.06779661016003</v>
      </c>
      <c r="AD200" s="23">
        <v>607.88599999999997</v>
      </c>
      <c r="AE200" s="24">
        <v>515.15762711864409</v>
      </c>
    </row>
    <row r="201" spans="20:31" x14ac:dyDescent="0.25">
      <c r="T201" s="3" t="s">
        <v>408</v>
      </c>
      <c r="U201" s="4" t="s">
        <v>409</v>
      </c>
      <c r="V201" s="20" t="s">
        <v>50</v>
      </c>
      <c r="W201" s="4"/>
      <c r="X201" s="25" t="s">
        <v>367</v>
      </c>
      <c r="Y201" s="21">
        <v>750</v>
      </c>
      <c r="Z201" s="21">
        <v>1</v>
      </c>
      <c r="AA201" s="21">
        <v>1</v>
      </c>
      <c r="AB201" s="22">
        <v>274.49</v>
      </c>
      <c r="AC201" s="23">
        <v>232.61864406779</v>
      </c>
      <c r="AD201" s="23">
        <v>233.31649999999999</v>
      </c>
      <c r="AE201" s="24">
        <v>197.72584745762711</v>
      </c>
    </row>
    <row r="202" spans="20:31" x14ac:dyDescent="0.25">
      <c r="T202" s="3" t="s">
        <v>410</v>
      </c>
      <c r="U202" s="4" t="s">
        <v>411</v>
      </c>
      <c r="V202" s="20" t="s">
        <v>50</v>
      </c>
      <c r="W202" s="4" t="s">
        <v>71</v>
      </c>
      <c r="X202" s="25" t="s">
        <v>51</v>
      </c>
      <c r="Y202" s="21">
        <v>80</v>
      </c>
      <c r="Z202" s="21">
        <v>1</v>
      </c>
      <c r="AA202" s="21">
        <v>1</v>
      </c>
      <c r="AB202" s="22">
        <v>798.25</v>
      </c>
      <c r="AC202" s="23">
        <v>676.48305084745004</v>
      </c>
      <c r="AD202" s="23">
        <v>678.51250000000005</v>
      </c>
      <c r="AE202" s="24">
        <v>575.01059322033893</v>
      </c>
    </row>
    <row r="203" spans="20:31" x14ac:dyDescent="0.25">
      <c r="T203" s="3" t="s">
        <v>412</v>
      </c>
      <c r="U203" s="4" t="s">
        <v>413</v>
      </c>
      <c r="V203" s="20" t="s">
        <v>50</v>
      </c>
      <c r="W203" s="4"/>
      <c r="X203" s="25" t="s">
        <v>367</v>
      </c>
      <c r="Y203" s="21">
        <v>500</v>
      </c>
      <c r="Z203" s="21">
        <v>1</v>
      </c>
      <c r="AA203" s="21">
        <v>11</v>
      </c>
      <c r="AB203" s="22">
        <v>285.47000000000003</v>
      </c>
      <c r="AC203" s="23">
        <v>241.92372881355001</v>
      </c>
      <c r="AD203" s="23">
        <v>242.64949999999999</v>
      </c>
      <c r="AE203" s="24">
        <v>205.63516949152543</v>
      </c>
    </row>
    <row r="204" spans="20:31" x14ac:dyDescent="0.25">
      <c r="T204" s="3" t="s">
        <v>414</v>
      </c>
      <c r="U204" s="4" t="s">
        <v>415</v>
      </c>
      <c r="V204" s="20" t="s">
        <v>50</v>
      </c>
      <c r="W204" s="5" t="s">
        <v>71</v>
      </c>
      <c r="X204" s="20" t="s">
        <v>51</v>
      </c>
      <c r="Y204" s="21">
        <v>50</v>
      </c>
      <c r="Z204" s="21">
        <v>1</v>
      </c>
      <c r="AA204" s="21">
        <v>1</v>
      </c>
      <c r="AB204" s="22">
        <v>1122.68</v>
      </c>
      <c r="AC204" s="23">
        <v>951.42372881355004</v>
      </c>
      <c r="AD204" s="23">
        <v>954.27800000000002</v>
      </c>
      <c r="AE204" s="24">
        <v>808.71016949152545</v>
      </c>
    </row>
    <row r="205" spans="20:31" x14ac:dyDescent="0.25">
      <c r="T205" s="3" t="s">
        <v>416</v>
      </c>
      <c r="U205" s="4" t="s">
        <v>417</v>
      </c>
      <c r="V205" s="20" t="s">
        <v>50</v>
      </c>
      <c r="W205" s="5" t="s">
        <v>71</v>
      </c>
      <c r="X205" s="20" t="s">
        <v>51</v>
      </c>
      <c r="Y205" s="21">
        <v>250</v>
      </c>
      <c r="Z205" s="21">
        <v>1</v>
      </c>
      <c r="AA205" s="21">
        <v>1</v>
      </c>
      <c r="AB205" s="22">
        <v>340.34</v>
      </c>
      <c r="AC205" s="23">
        <v>288.42372881354999</v>
      </c>
      <c r="AD205" s="23">
        <v>289.28899999999999</v>
      </c>
      <c r="AE205" s="24">
        <v>245.16016949152544</v>
      </c>
    </row>
    <row r="206" spans="20:31" x14ac:dyDescent="0.25">
      <c r="T206" s="3" t="s">
        <v>418</v>
      </c>
      <c r="U206" s="4" t="s">
        <v>419</v>
      </c>
      <c r="V206" s="20" t="s">
        <v>50</v>
      </c>
      <c r="W206" s="5" t="s">
        <v>71</v>
      </c>
      <c r="X206" s="20" t="s">
        <v>51</v>
      </c>
      <c r="Y206" s="21">
        <v>30</v>
      </c>
      <c r="Z206" s="21">
        <v>1</v>
      </c>
      <c r="AA206" s="21">
        <v>1</v>
      </c>
      <c r="AB206" s="22">
        <v>1449.76</v>
      </c>
      <c r="AC206" s="23">
        <v>1228.6101694915201</v>
      </c>
      <c r="AD206" s="23">
        <v>1232.296</v>
      </c>
      <c r="AE206" s="24">
        <v>1044.3186440677966</v>
      </c>
    </row>
    <row r="207" spans="20:31" x14ac:dyDescent="0.25">
      <c r="T207" s="3" t="s">
        <v>420</v>
      </c>
      <c r="U207" s="4" t="s">
        <v>421</v>
      </c>
      <c r="V207" s="20" t="s">
        <v>50</v>
      </c>
      <c r="W207" s="5" t="s">
        <v>71</v>
      </c>
      <c r="X207" s="20" t="s">
        <v>51</v>
      </c>
      <c r="Y207" s="21">
        <v>230</v>
      </c>
      <c r="Z207" s="21">
        <v>1</v>
      </c>
      <c r="AA207" s="21">
        <v>1</v>
      </c>
      <c r="AB207" s="22">
        <v>362.44</v>
      </c>
      <c r="AC207" s="23">
        <v>307.15254237288002</v>
      </c>
      <c r="AD207" s="23">
        <v>308.07400000000001</v>
      </c>
      <c r="AE207" s="24">
        <v>261.07966101694916</v>
      </c>
    </row>
    <row r="208" spans="20:31" x14ac:dyDescent="0.25">
      <c r="T208" s="3" t="s">
        <v>422</v>
      </c>
      <c r="U208" s="4" t="s">
        <v>423</v>
      </c>
      <c r="V208" s="20" t="s">
        <v>50</v>
      </c>
      <c r="W208" s="5" t="s">
        <v>71</v>
      </c>
      <c r="X208" s="20" t="s">
        <v>51</v>
      </c>
      <c r="Y208" s="21">
        <v>10</v>
      </c>
      <c r="Z208" s="21">
        <v>1</v>
      </c>
      <c r="AA208" s="21">
        <v>1</v>
      </c>
      <c r="AB208" s="22">
        <v>2828.8</v>
      </c>
      <c r="AC208" s="23">
        <v>2397.28813559322</v>
      </c>
      <c r="AD208" s="23">
        <v>2404.48</v>
      </c>
      <c r="AE208" s="24">
        <v>2037.6949152542372</v>
      </c>
    </row>
    <row r="209" spans="20:31" x14ac:dyDescent="0.25">
      <c r="T209" s="3" t="s">
        <v>424</v>
      </c>
      <c r="U209" s="4" t="s">
        <v>425</v>
      </c>
      <c r="V209" s="20" t="s">
        <v>50</v>
      </c>
      <c r="W209" s="5" t="s">
        <v>71</v>
      </c>
      <c r="X209" s="20" t="s">
        <v>51</v>
      </c>
      <c r="Y209" s="21">
        <v>150</v>
      </c>
      <c r="Z209" s="21">
        <v>1</v>
      </c>
      <c r="AA209" s="21">
        <v>1</v>
      </c>
      <c r="AB209" s="22">
        <v>687.74</v>
      </c>
      <c r="AC209" s="23">
        <v>582.83050847457002</v>
      </c>
      <c r="AD209" s="23">
        <v>584.57899999999995</v>
      </c>
      <c r="AE209" s="24">
        <v>495.40593220338985</v>
      </c>
    </row>
    <row r="210" spans="20:31" x14ac:dyDescent="0.25">
      <c r="T210" s="3" t="s">
        <v>426</v>
      </c>
      <c r="U210" s="4" t="s">
        <v>427</v>
      </c>
      <c r="V210" s="20" t="s">
        <v>50</v>
      </c>
      <c r="W210" s="4" t="s">
        <v>71</v>
      </c>
      <c r="X210" s="25" t="s">
        <v>51</v>
      </c>
      <c r="Y210" s="21">
        <v>120</v>
      </c>
      <c r="Z210" s="21">
        <v>1</v>
      </c>
      <c r="AA210" s="21">
        <v>1</v>
      </c>
      <c r="AB210" s="22">
        <v>802.67</v>
      </c>
      <c r="AC210" s="23">
        <v>680.22881355931997</v>
      </c>
      <c r="AD210" s="23">
        <v>682.26949999999999</v>
      </c>
      <c r="AE210" s="24">
        <v>578.1944915254237</v>
      </c>
    </row>
    <row r="211" spans="20:31" x14ac:dyDescent="0.25">
      <c r="T211" s="3" t="s">
        <v>428</v>
      </c>
      <c r="U211" s="4" t="s">
        <v>429</v>
      </c>
      <c r="V211" s="20" t="s">
        <v>50</v>
      </c>
      <c r="W211" s="4"/>
      <c r="X211" s="25" t="s">
        <v>367</v>
      </c>
      <c r="Y211" s="21">
        <v>750</v>
      </c>
      <c r="Z211" s="21">
        <v>1</v>
      </c>
      <c r="AA211" s="21">
        <v>1</v>
      </c>
      <c r="AB211" s="22">
        <v>473.94</v>
      </c>
      <c r="AC211" s="23">
        <v>401.64406779660999</v>
      </c>
      <c r="AD211" s="23">
        <v>402.84899999999999</v>
      </c>
      <c r="AE211" s="24">
        <v>341.39745762711863</v>
      </c>
    </row>
    <row r="212" spans="20:31" x14ac:dyDescent="0.25">
      <c r="T212" s="3" t="s">
        <v>430</v>
      </c>
      <c r="U212" s="4" t="s">
        <v>431</v>
      </c>
      <c r="V212" s="20" t="s">
        <v>50</v>
      </c>
      <c r="W212" s="5" t="s">
        <v>71</v>
      </c>
      <c r="X212" s="20" t="s">
        <v>51</v>
      </c>
      <c r="Y212" s="21">
        <v>100</v>
      </c>
      <c r="Z212" s="21">
        <v>1</v>
      </c>
      <c r="AA212" s="21">
        <v>1</v>
      </c>
      <c r="AB212" s="22">
        <v>919.36</v>
      </c>
      <c r="AC212" s="23">
        <v>779.11864406779</v>
      </c>
      <c r="AD212" s="23">
        <v>781.45600000000002</v>
      </c>
      <c r="AE212" s="24">
        <v>662.25084745762717</v>
      </c>
    </row>
    <row r="213" spans="20:31" x14ac:dyDescent="0.25">
      <c r="T213" s="3" t="s">
        <v>432</v>
      </c>
      <c r="U213" s="4" t="s">
        <v>433</v>
      </c>
      <c r="V213" s="20" t="s">
        <v>50</v>
      </c>
      <c r="W213" s="4" t="s">
        <v>71</v>
      </c>
      <c r="X213" s="25" t="s">
        <v>51</v>
      </c>
      <c r="Y213" s="21">
        <v>80</v>
      </c>
      <c r="Z213" s="21">
        <v>1</v>
      </c>
      <c r="AA213" s="21">
        <v>1</v>
      </c>
      <c r="AB213" s="22">
        <v>1043.1199999999999</v>
      </c>
      <c r="AC213" s="23">
        <v>884</v>
      </c>
      <c r="AD213" s="23">
        <v>886.65200000000004</v>
      </c>
      <c r="AE213" s="24">
        <v>751.4</v>
      </c>
    </row>
    <row r="214" spans="20:31" x14ac:dyDescent="0.25">
      <c r="T214" s="3" t="s">
        <v>434</v>
      </c>
      <c r="U214" s="4" t="s">
        <v>435</v>
      </c>
      <c r="V214" s="20" t="s">
        <v>50</v>
      </c>
      <c r="W214" s="4"/>
      <c r="X214" s="25" t="s">
        <v>367</v>
      </c>
      <c r="Y214" s="21">
        <v>500</v>
      </c>
      <c r="Z214" s="21">
        <v>1</v>
      </c>
      <c r="AA214" s="21">
        <v>1</v>
      </c>
      <c r="AB214" s="22">
        <v>490.42</v>
      </c>
      <c r="AC214" s="23">
        <v>415.61016949152003</v>
      </c>
      <c r="AD214" s="23">
        <v>416.85700000000003</v>
      </c>
      <c r="AE214" s="24">
        <v>353.26864406779663</v>
      </c>
    </row>
    <row r="215" spans="20:31" x14ac:dyDescent="0.25">
      <c r="T215" s="3" t="s">
        <v>436</v>
      </c>
      <c r="U215" s="4" t="s">
        <v>437</v>
      </c>
      <c r="V215" s="20" t="s">
        <v>50</v>
      </c>
      <c r="W215" s="4" t="s">
        <v>71</v>
      </c>
      <c r="X215" s="25" t="s">
        <v>51</v>
      </c>
      <c r="Y215" s="21">
        <v>50</v>
      </c>
      <c r="Z215" s="21">
        <v>1</v>
      </c>
      <c r="AA215" s="21">
        <v>1</v>
      </c>
      <c r="AB215" s="22">
        <v>1150.98</v>
      </c>
      <c r="AC215" s="23">
        <v>975.40677966100998</v>
      </c>
      <c r="AD215" s="23">
        <v>978.33299999999997</v>
      </c>
      <c r="AE215" s="24">
        <v>829.09576271186438</v>
      </c>
    </row>
    <row r="216" spans="20:31" x14ac:dyDescent="0.25">
      <c r="T216" s="3" t="s">
        <v>438</v>
      </c>
      <c r="U216" s="4" t="s">
        <v>439</v>
      </c>
      <c r="V216" s="20" t="s">
        <v>50</v>
      </c>
      <c r="W216" s="4"/>
      <c r="X216" s="25" t="s">
        <v>367</v>
      </c>
      <c r="Y216" s="21">
        <v>350</v>
      </c>
      <c r="Z216" s="21">
        <v>1</v>
      </c>
      <c r="AA216" s="21">
        <v>1</v>
      </c>
      <c r="AB216" s="22">
        <v>511.45</v>
      </c>
      <c r="AC216" s="23">
        <v>433.43220338983002</v>
      </c>
      <c r="AD216" s="23">
        <v>434.73250000000002</v>
      </c>
      <c r="AE216" s="24">
        <v>368.41737288135596</v>
      </c>
    </row>
    <row r="217" spans="20:31" x14ac:dyDescent="0.25">
      <c r="T217" s="3" t="s">
        <v>440</v>
      </c>
      <c r="U217" s="4" t="s">
        <v>441</v>
      </c>
      <c r="V217" s="20" t="s">
        <v>50</v>
      </c>
      <c r="W217" s="4" t="s">
        <v>71</v>
      </c>
      <c r="X217" s="20" t="s">
        <v>51</v>
      </c>
      <c r="Y217" s="21">
        <v>30</v>
      </c>
      <c r="Z217" s="21">
        <v>1</v>
      </c>
      <c r="AA217" s="21">
        <v>1</v>
      </c>
      <c r="AB217" s="22">
        <v>1626.55</v>
      </c>
      <c r="AC217" s="23">
        <v>1378.43220338983</v>
      </c>
      <c r="AD217" s="23">
        <v>1382.5675000000001</v>
      </c>
      <c r="AE217" s="24">
        <v>1171.667372881356</v>
      </c>
    </row>
    <row r="218" spans="20:31" x14ac:dyDescent="0.25">
      <c r="T218" s="3" t="s">
        <v>442</v>
      </c>
      <c r="U218" s="4" t="s">
        <v>443</v>
      </c>
      <c r="V218" s="20" t="s">
        <v>50</v>
      </c>
      <c r="W218" s="4"/>
      <c r="X218" s="20" t="s">
        <v>51</v>
      </c>
      <c r="Y218" s="21">
        <v>200</v>
      </c>
      <c r="Z218" s="21">
        <v>1</v>
      </c>
      <c r="AA218" s="21">
        <v>1</v>
      </c>
      <c r="AB218" s="22">
        <v>555.15</v>
      </c>
      <c r="AC218" s="23">
        <v>470.46610169490998</v>
      </c>
      <c r="AD218" s="23">
        <v>471.8775</v>
      </c>
      <c r="AE218" s="24">
        <v>399.89618644067798</v>
      </c>
    </row>
    <row r="219" spans="20:31" x14ac:dyDescent="0.25">
      <c r="T219" s="3" t="s">
        <v>444</v>
      </c>
      <c r="U219" s="4" t="s">
        <v>445</v>
      </c>
      <c r="V219" s="20" t="s">
        <v>50</v>
      </c>
      <c r="W219" s="5" t="s">
        <v>71</v>
      </c>
      <c r="X219" s="20" t="s">
        <v>51</v>
      </c>
      <c r="Y219" s="21">
        <v>20</v>
      </c>
      <c r="Z219" s="21">
        <v>1</v>
      </c>
      <c r="AA219" s="21">
        <v>1</v>
      </c>
      <c r="AB219" s="22">
        <v>2121.6</v>
      </c>
      <c r="AC219" s="23">
        <v>1797.9661016949101</v>
      </c>
      <c r="AD219" s="23">
        <v>1803.36</v>
      </c>
      <c r="AE219" s="24">
        <v>1528.2711864406779</v>
      </c>
    </row>
    <row r="220" spans="20:31" x14ac:dyDescent="0.25">
      <c r="T220" s="3" t="s">
        <v>446</v>
      </c>
      <c r="U220" s="5" t="s">
        <v>447</v>
      </c>
      <c r="V220" s="25" t="s">
        <v>50</v>
      </c>
      <c r="W220" s="5" t="s">
        <v>71</v>
      </c>
      <c r="X220" s="25" t="s">
        <v>51</v>
      </c>
      <c r="Y220" s="21">
        <v>180</v>
      </c>
      <c r="Z220" s="21">
        <v>1</v>
      </c>
      <c r="AA220" s="21">
        <v>1</v>
      </c>
      <c r="AB220" s="22">
        <v>613.74</v>
      </c>
      <c r="AC220" s="23">
        <v>520.11864406779</v>
      </c>
      <c r="AD220" s="23">
        <v>521.67899999999997</v>
      </c>
      <c r="AE220" s="24">
        <v>442.10084745762714</v>
      </c>
    </row>
    <row r="221" spans="20:31" x14ac:dyDescent="0.25">
      <c r="T221" s="19" t="s">
        <v>448</v>
      </c>
      <c r="U221" s="9"/>
      <c r="V221" s="9"/>
      <c r="W221" s="9"/>
      <c r="X221" s="9"/>
      <c r="Y221" s="10"/>
      <c r="Z221" s="10"/>
      <c r="AA221" s="10"/>
      <c r="AB221" s="11"/>
      <c r="AC221" s="11"/>
      <c r="AD221" s="11"/>
      <c r="AE221" s="12"/>
    </row>
    <row r="222" spans="20:31" x14ac:dyDescent="0.25">
      <c r="T222" s="3" t="s">
        <v>449</v>
      </c>
      <c r="U222" s="4" t="s">
        <v>450</v>
      </c>
      <c r="V222" s="20" t="s">
        <v>50</v>
      </c>
      <c r="W222" s="5" t="s">
        <v>71</v>
      </c>
      <c r="X222" s="20" t="s">
        <v>51</v>
      </c>
      <c r="Y222" s="21">
        <v>25</v>
      </c>
      <c r="Z222" s="21">
        <v>1</v>
      </c>
      <c r="AA222" s="21">
        <v>1</v>
      </c>
      <c r="AB222" s="22">
        <v>1511.64</v>
      </c>
      <c r="AC222" s="23">
        <v>1281.05084745762</v>
      </c>
      <c r="AD222" s="23">
        <v>1284.894</v>
      </c>
      <c r="AE222" s="24">
        <v>1088.8932203389832</v>
      </c>
    </row>
    <row r="223" spans="20:31" x14ac:dyDescent="0.25">
      <c r="T223" s="3" t="s">
        <v>451</v>
      </c>
      <c r="U223" s="4" t="s">
        <v>452</v>
      </c>
      <c r="V223" s="20" t="s">
        <v>50</v>
      </c>
      <c r="W223" s="5" t="s">
        <v>71</v>
      </c>
      <c r="X223" s="20" t="s">
        <v>51</v>
      </c>
      <c r="Y223" s="21">
        <v>200</v>
      </c>
      <c r="Z223" s="21">
        <v>1</v>
      </c>
      <c r="AA223" s="21">
        <v>1</v>
      </c>
      <c r="AB223" s="22">
        <v>380.13</v>
      </c>
      <c r="AC223" s="23">
        <v>322.14406779660999</v>
      </c>
      <c r="AD223" s="23">
        <v>323.1105</v>
      </c>
      <c r="AE223" s="24">
        <v>273.82245762711864</v>
      </c>
    </row>
    <row r="224" spans="20:31" x14ac:dyDescent="0.25">
      <c r="T224" s="3" t="s">
        <v>453</v>
      </c>
      <c r="U224" s="4" t="s">
        <v>454</v>
      </c>
      <c r="V224" s="20" t="s">
        <v>50</v>
      </c>
      <c r="W224" s="4" t="s">
        <v>71</v>
      </c>
      <c r="X224" s="25" t="s">
        <v>51</v>
      </c>
      <c r="Y224" s="21">
        <v>150</v>
      </c>
      <c r="Z224" s="21">
        <v>1</v>
      </c>
      <c r="AA224" s="21">
        <v>1</v>
      </c>
      <c r="AB224" s="22">
        <v>441.3</v>
      </c>
      <c r="AC224" s="23">
        <v>373.98305084744999</v>
      </c>
      <c r="AD224" s="23">
        <v>375.10500000000002</v>
      </c>
      <c r="AE224" s="24">
        <v>317.88559322033899</v>
      </c>
    </row>
    <row r="225" spans="20:31" x14ac:dyDescent="0.25">
      <c r="T225" s="3" t="s">
        <v>455</v>
      </c>
      <c r="U225" s="4" t="s">
        <v>456</v>
      </c>
      <c r="V225" s="20" t="s">
        <v>50</v>
      </c>
      <c r="W225" s="4"/>
      <c r="X225" s="25" t="s">
        <v>367</v>
      </c>
      <c r="Y225" s="21">
        <v>1000</v>
      </c>
      <c r="Z225" s="21">
        <v>1</v>
      </c>
      <c r="AA225" s="21">
        <v>1</v>
      </c>
      <c r="AB225" s="22">
        <v>268.99</v>
      </c>
      <c r="AC225" s="23">
        <v>227.95762711864</v>
      </c>
      <c r="AD225" s="23">
        <v>228.64150000000001</v>
      </c>
      <c r="AE225" s="24">
        <v>193.76398305084746</v>
      </c>
    </row>
    <row r="226" spans="20:31" x14ac:dyDescent="0.25">
      <c r="T226" s="3" t="s">
        <v>457</v>
      </c>
      <c r="U226" s="4" t="s">
        <v>458</v>
      </c>
      <c r="V226" s="20" t="s">
        <v>50</v>
      </c>
      <c r="W226" s="5" t="s">
        <v>71</v>
      </c>
      <c r="X226" s="20" t="s">
        <v>51</v>
      </c>
      <c r="Y226" s="21">
        <v>120</v>
      </c>
      <c r="Z226" s="21">
        <v>1</v>
      </c>
      <c r="AA226" s="21">
        <v>1</v>
      </c>
      <c r="AB226" s="22">
        <v>505.74</v>
      </c>
      <c r="AC226" s="23">
        <v>428.59322033898002</v>
      </c>
      <c r="AD226" s="23">
        <v>429.87900000000002</v>
      </c>
      <c r="AE226" s="24">
        <v>364.3042372881356</v>
      </c>
    </row>
    <row r="227" spans="20:31" x14ac:dyDescent="0.25">
      <c r="T227" s="3" t="s">
        <v>459</v>
      </c>
      <c r="U227" s="4" t="s">
        <v>460</v>
      </c>
      <c r="V227" s="20" t="s">
        <v>50</v>
      </c>
      <c r="W227" s="4" t="s">
        <v>71</v>
      </c>
      <c r="X227" s="25" t="s">
        <v>51</v>
      </c>
      <c r="Y227" s="21">
        <v>100</v>
      </c>
      <c r="Z227" s="21">
        <v>1</v>
      </c>
      <c r="AA227" s="21">
        <v>1</v>
      </c>
      <c r="AB227" s="22">
        <v>567.53</v>
      </c>
      <c r="AC227" s="23">
        <v>480.95762711864</v>
      </c>
      <c r="AD227" s="23">
        <v>482.40050000000002</v>
      </c>
      <c r="AE227" s="24">
        <v>408.81398305084747</v>
      </c>
    </row>
    <row r="228" spans="20:31" x14ac:dyDescent="0.25">
      <c r="T228" s="3" t="s">
        <v>461</v>
      </c>
      <c r="U228" s="4" t="s">
        <v>462</v>
      </c>
      <c r="V228" s="20" t="s">
        <v>50</v>
      </c>
      <c r="W228" s="4"/>
      <c r="X228" s="25" t="s">
        <v>367</v>
      </c>
      <c r="Y228" s="21">
        <v>750</v>
      </c>
      <c r="Z228" s="21">
        <v>1</v>
      </c>
      <c r="AA228" s="21">
        <v>1</v>
      </c>
      <c r="AB228" s="22">
        <v>283.64</v>
      </c>
      <c r="AC228" s="23">
        <v>240.37288135592999</v>
      </c>
      <c r="AD228" s="23">
        <v>241.09399999999999</v>
      </c>
      <c r="AE228" s="24">
        <v>204.31694915254238</v>
      </c>
    </row>
    <row r="229" spans="20:31" x14ac:dyDescent="0.25">
      <c r="T229" s="3" t="s">
        <v>463</v>
      </c>
      <c r="U229" s="4" t="s">
        <v>464</v>
      </c>
      <c r="V229" s="20" t="s">
        <v>50</v>
      </c>
      <c r="W229" s="4" t="s">
        <v>71</v>
      </c>
      <c r="X229" s="25" t="s">
        <v>51</v>
      </c>
      <c r="Y229" s="21">
        <v>80</v>
      </c>
      <c r="Z229" s="21">
        <v>1</v>
      </c>
      <c r="AA229" s="21">
        <v>1</v>
      </c>
      <c r="AB229" s="22">
        <v>624.99</v>
      </c>
      <c r="AC229" s="23">
        <v>529.65254237288002</v>
      </c>
      <c r="AD229" s="23">
        <v>531.24149999999997</v>
      </c>
      <c r="AE229" s="24">
        <v>450.20466101694916</v>
      </c>
    </row>
    <row r="230" spans="20:31" x14ac:dyDescent="0.25">
      <c r="T230" s="3" t="s">
        <v>465</v>
      </c>
      <c r="U230" s="4" t="s">
        <v>466</v>
      </c>
      <c r="V230" s="20" t="s">
        <v>50</v>
      </c>
      <c r="W230" s="4"/>
      <c r="X230" s="25" t="s">
        <v>367</v>
      </c>
      <c r="Y230" s="21">
        <v>500</v>
      </c>
      <c r="Z230" s="21">
        <v>1</v>
      </c>
      <c r="AA230" s="21">
        <v>1</v>
      </c>
      <c r="AB230" s="22">
        <v>293.7</v>
      </c>
      <c r="AC230" s="23">
        <v>248.89830508474</v>
      </c>
      <c r="AD230" s="23">
        <v>249.64500000000001</v>
      </c>
      <c r="AE230" s="24">
        <v>211.56355932203391</v>
      </c>
    </row>
    <row r="231" spans="20:31" x14ac:dyDescent="0.25">
      <c r="T231" s="3" t="s">
        <v>467</v>
      </c>
      <c r="U231" s="4" t="s">
        <v>468</v>
      </c>
      <c r="V231" s="20" t="s">
        <v>50</v>
      </c>
      <c r="W231" s="5" t="s">
        <v>71</v>
      </c>
      <c r="X231" s="20" t="s">
        <v>51</v>
      </c>
      <c r="Y231" s="21">
        <v>50</v>
      </c>
      <c r="Z231" s="21">
        <v>1</v>
      </c>
      <c r="AA231" s="21">
        <v>1</v>
      </c>
      <c r="AB231" s="22">
        <v>883.11</v>
      </c>
      <c r="AC231" s="23">
        <v>748.39830508473995</v>
      </c>
      <c r="AD231" s="23">
        <v>750.64350000000002</v>
      </c>
      <c r="AE231" s="24">
        <v>636.13855932203387</v>
      </c>
    </row>
    <row r="232" spans="20:31" x14ac:dyDescent="0.25">
      <c r="T232" s="3" t="s">
        <v>469</v>
      </c>
      <c r="U232" s="4" t="s">
        <v>470</v>
      </c>
      <c r="V232" s="20" t="s">
        <v>50</v>
      </c>
      <c r="W232" s="5" t="s">
        <v>71</v>
      </c>
      <c r="X232" s="20" t="s">
        <v>51</v>
      </c>
      <c r="Y232" s="21">
        <v>250</v>
      </c>
      <c r="Z232" s="21">
        <v>1</v>
      </c>
      <c r="AA232" s="21">
        <v>1</v>
      </c>
      <c r="AB232" s="22">
        <v>319.12</v>
      </c>
      <c r="AC232" s="23">
        <v>270.4406779661</v>
      </c>
      <c r="AD232" s="23">
        <v>271.25200000000001</v>
      </c>
      <c r="AE232" s="24">
        <v>229.87457627118644</v>
      </c>
    </row>
    <row r="233" spans="20:31" x14ac:dyDescent="0.25">
      <c r="T233" s="3" t="s">
        <v>471</v>
      </c>
      <c r="U233" s="4" t="s">
        <v>472</v>
      </c>
      <c r="V233" s="20" t="s">
        <v>50</v>
      </c>
      <c r="W233" s="5" t="s">
        <v>71</v>
      </c>
      <c r="X233" s="20" t="s">
        <v>51</v>
      </c>
      <c r="Y233" s="21">
        <v>30</v>
      </c>
      <c r="Z233" s="21">
        <v>1</v>
      </c>
      <c r="AA233" s="21">
        <v>1</v>
      </c>
      <c r="AB233" s="22">
        <v>1145.6600000000001</v>
      </c>
      <c r="AC233" s="23">
        <v>970.89830508473995</v>
      </c>
      <c r="AD233" s="23">
        <v>973.81100000000004</v>
      </c>
      <c r="AE233" s="24">
        <v>825.26355932203387</v>
      </c>
    </row>
    <row r="234" spans="20:31" x14ac:dyDescent="0.25">
      <c r="T234" s="3" t="s">
        <v>473</v>
      </c>
      <c r="U234" s="4" t="s">
        <v>474</v>
      </c>
      <c r="V234" s="20" t="s">
        <v>50</v>
      </c>
      <c r="W234" s="5" t="s">
        <v>71</v>
      </c>
      <c r="X234" s="20" t="s">
        <v>51</v>
      </c>
      <c r="Y234" s="21">
        <v>230</v>
      </c>
      <c r="Z234" s="21">
        <v>1</v>
      </c>
      <c r="AA234" s="21">
        <v>1</v>
      </c>
      <c r="AB234" s="22">
        <v>342.99</v>
      </c>
      <c r="AC234" s="23">
        <v>290.66949152542003</v>
      </c>
      <c r="AD234" s="23">
        <v>291.54149999999998</v>
      </c>
      <c r="AE234" s="24">
        <v>247.06906779661017</v>
      </c>
    </row>
    <row r="235" spans="20:31" x14ac:dyDescent="0.25">
      <c r="T235" s="3" t="s">
        <v>475</v>
      </c>
      <c r="U235" s="4" t="s">
        <v>476</v>
      </c>
      <c r="V235" s="20" t="s">
        <v>50</v>
      </c>
      <c r="W235" s="4" t="s">
        <v>71</v>
      </c>
      <c r="X235" s="20" t="s">
        <v>51</v>
      </c>
      <c r="Y235" s="21">
        <v>10</v>
      </c>
      <c r="Z235" s="21">
        <v>1</v>
      </c>
      <c r="AA235" s="21">
        <v>1</v>
      </c>
      <c r="AB235" s="22">
        <v>3049.8</v>
      </c>
      <c r="AC235" s="23">
        <v>2584.57627118644</v>
      </c>
      <c r="AD235" s="23">
        <v>2592.33</v>
      </c>
      <c r="AE235" s="24">
        <v>2196.8898305084745</v>
      </c>
    </row>
    <row r="236" spans="20:31" x14ac:dyDescent="0.25">
      <c r="T236" s="3" t="s">
        <v>477</v>
      </c>
      <c r="U236" s="4" t="s">
        <v>478</v>
      </c>
      <c r="V236" s="20" t="s">
        <v>50</v>
      </c>
      <c r="W236" s="5"/>
      <c r="X236" s="20" t="s">
        <v>51</v>
      </c>
      <c r="Y236" s="21">
        <v>150</v>
      </c>
      <c r="Z236" s="21">
        <v>1</v>
      </c>
      <c r="AA236" s="21">
        <v>1</v>
      </c>
      <c r="AB236" s="22">
        <v>773.49</v>
      </c>
      <c r="AC236" s="23">
        <v>655.5</v>
      </c>
      <c r="AD236" s="23">
        <v>657.4665</v>
      </c>
      <c r="AE236" s="24">
        <v>557.17499999999995</v>
      </c>
    </row>
    <row r="237" spans="20:31" x14ac:dyDescent="0.25">
      <c r="T237" s="3" t="s">
        <v>479</v>
      </c>
      <c r="U237" s="4" t="s">
        <v>480</v>
      </c>
      <c r="V237" s="20" t="s">
        <v>50</v>
      </c>
      <c r="W237" s="5"/>
      <c r="X237" s="25" t="s">
        <v>51</v>
      </c>
      <c r="Y237" s="21">
        <v>120</v>
      </c>
      <c r="Z237" s="21">
        <v>1</v>
      </c>
      <c r="AA237" s="21">
        <v>1</v>
      </c>
      <c r="AB237" s="22">
        <v>902.41</v>
      </c>
      <c r="AC237" s="23">
        <v>764.75423728812996</v>
      </c>
      <c r="AD237" s="23">
        <v>767.04849999999999</v>
      </c>
      <c r="AE237" s="24">
        <v>650.04110169491526</v>
      </c>
    </row>
    <row r="238" spans="20:31" x14ac:dyDescent="0.25">
      <c r="T238" s="3" t="s">
        <v>481</v>
      </c>
      <c r="U238" s="4" t="s">
        <v>482</v>
      </c>
      <c r="V238" s="20" t="s">
        <v>50</v>
      </c>
      <c r="W238" s="5"/>
      <c r="X238" s="25" t="s">
        <v>367</v>
      </c>
      <c r="Y238" s="21">
        <v>750</v>
      </c>
      <c r="Z238" s="21">
        <v>1</v>
      </c>
      <c r="AA238" s="21">
        <v>1</v>
      </c>
      <c r="AB238" s="22">
        <v>557.66</v>
      </c>
      <c r="AC238" s="23">
        <v>472.59322033898002</v>
      </c>
      <c r="AD238" s="23">
        <v>474.01100000000002</v>
      </c>
      <c r="AE238" s="24">
        <v>401.70423728813557</v>
      </c>
    </row>
    <row r="239" spans="20:31" x14ac:dyDescent="0.25">
      <c r="T239" s="3" t="s">
        <v>483</v>
      </c>
      <c r="U239" s="4" t="s">
        <v>484</v>
      </c>
      <c r="V239" s="20" t="s">
        <v>50</v>
      </c>
      <c r="W239" s="4"/>
      <c r="X239" s="20" t="s">
        <v>51</v>
      </c>
      <c r="Y239" s="21">
        <v>100</v>
      </c>
      <c r="Z239" s="21">
        <v>1</v>
      </c>
      <c r="AA239" s="21">
        <v>1</v>
      </c>
      <c r="AB239" s="22">
        <v>1023.13</v>
      </c>
      <c r="AC239" s="23">
        <v>867.05932203389</v>
      </c>
      <c r="AD239" s="23">
        <v>869.66049999999996</v>
      </c>
      <c r="AE239" s="24">
        <v>737.00042372881353</v>
      </c>
    </row>
    <row r="240" spans="20:31" x14ac:dyDescent="0.25">
      <c r="T240" s="3" t="s">
        <v>485</v>
      </c>
      <c r="U240" s="4" t="s">
        <v>486</v>
      </c>
      <c r="V240" s="20" t="s">
        <v>50</v>
      </c>
      <c r="W240" s="4" t="s">
        <v>71</v>
      </c>
      <c r="X240" s="25" t="s">
        <v>51</v>
      </c>
      <c r="Y240" s="21">
        <v>80</v>
      </c>
      <c r="Z240" s="21">
        <v>1</v>
      </c>
      <c r="AA240" s="21">
        <v>1</v>
      </c>
      <c r="AB240" s="22">
        <v>1150.08</v>
      </c>
      <c r="AC240" s="23">
        <v>974.64406779660999</v>
      </c>
      <c r="AD240" s="23">
        <v>977.56799999999998</v>
      </c>
      <c r="AE240" s="24">
        <v>828.44745762711864</v>
      </c>
    </row>
    <row r="241" spans="20:31" x14ac:dyDescent="0.25">
      <c r="T241" s="3" t="s">
        <v>487</v>
      </c>
      <c r="U241" s="4" t="s">
        <v>488</v>
      </c>
      <c r="V241" s="20" t="s">
        <v>50</v>
      </c>
      <c r="W241" s="4"/>
      <c r="X241" s="25" t="s">
        <v>367</v>
      </c>
      <c r="Y241" s="21">
        <v>500</v>
      </c>
      <c r="Z241" s="21">
        <v>1</v>
      </c>
      <c r="AA241" s="21">
        <v>1</v>
      </c>
      <c r="AB241" s="22">
        <v>578.71</v>
      </c>
      <c r="AC241" s="23">
        <v>490.43220338983002</v>
      </c>
      <c r="AD241" s="23">
        <v>491.90350000000001</v>
      </c>
      <c r="AE241" s="24">
        <v>416.86737288135595</v>
      </c>
    </row>
    <row r="242" spans="20:31" x14ac:dyDescent="0.25">
      <c r="T242" s="3" t="s">
        <v>489</v>
      </c>
      <c r="U242" s="4" t="s">
        <v>490</v>
      </c>
      <c r="V242" s="20" t="s">
        <v>50</v>
      </c>
      <c r="W242" s="4" t="s">
        <v>71</v>
      </c>
      <c r="X242" s="25" t="s">
        <v>51</v>
      </c>
      <c r="Y242" s="21">
        <v>50</v>
      </c>
      <c r="Z242" s="21">
        <v>1</v>
      </c>
      <c r="AA242" s="21">
        <v>1</v>
      </c>
      <c r="AB242" s="22">
        <v>1280.9100000000001</v>
      </c>
      <c r="AC242" s="23">
        <v>1085.5169491525401</v>
      </c>
      <c r="AD242" s="23">
        <v>1088.7735</v>
      </c>
      <c r="AE242" s="24">
        <v>922.689406779661</v>
      </c>
    </row>
    <row r="243" spans="20:31" x14ac:dyDescent="0.25">
      <c r="T243" s="3" t="s">
        <v>491</v>
      </c>
      <c r="U243" s="4" t="s">
        <v>492</v>
      </c>
      <c r="V243" s="20" t="s">
        <v>50</v>
      </c>
      <c r="W243" s="4"/>
      <c r="X243" s="25" t="s">
        <v>367</v>
      </c>
      <c r="Y243" s="21">
        <v>350</v>
      </c>
      <c r="Z243" s="21">
        <v>1</v>
      </c>
      <c r="AA243" s="21">
        <v>1</v>
      </c>
      <c r="AB243" s="22">
        <v>601.84</v>
      </c>
      <c r="AC243" s="23">
        <v>510.03389830508002</v>
      </c>
      <c r="AD243" s="23">
        <v>511.56400000000002</v>
      </c>
      <c r="AE243" s="24">
        <v>433.52881355932203</v>
      </c>
    </row>
    <row r="244" spans="20:31" x14ac:dyDescent="0.25">
      <c r="T244" s="3" t="s">
        <v>493</v>
      </c>
      <c r="U244" s="4" t="s">
        <v>494</v>
      </c>
      <c r="V244" s="20" t="s">
        <v>50</v>
      </c>
      <c r="W244" s="4" t="s">
        <v>71</v>
      </c>
      <c r="X244" s="20" t="s">
        <v>51</v>
      </c>
      <c r="Y244" s="21">
        <v>30</v>
      </c>
      <c r="Z244" s="21">
        <v>1</v>
      </c>
      <c r="AA244" s="21">
        <v>1</v>
      </c>
      <c r="AB244" s="22">
        <v>1775.96</v>
      </c>
      <c r="AC244" s="23">
        <v>1505.05084745762</v>
      </c>
      <c r="AD244" s="23">
        <v>1509.566</v>
      </c>
      <c r="AE244" s="24">
        <v>1279.293220338983</v>
      </c>
    </row>
    <row r="245" spans="20:31" x14ac:dyDescent="0.25">
      <c r="T245" s="3" t="s">
        <v>495</v>
      </c>
      <c r="U245" s="4" t="s">
        <v>496</v>
      </c>
      <c r="V245" s="20" t="s">
        <v>50</v>
      </c>
      <c r="W245" s="4"/>
      <c r="X245" s="20" t="s">
        <v>51</v>
      </c>
      <c r="Y245" s="21">
        <v>200</v>
      </c>
      <c r="Z245" s="21">
        <v>1</v>
      </c>
      <c r="AA245" s="21">
        <v>1</v>
      </c>
      <c r="AB245" s="22">
        <v>662.03</v>
      </c>
      <c r="AC245" s="23">
        <v>561.04237288135005</v>
      </c>
      <c r="AD245" s="23">
        <v>562.72550000000001</v>
      </c>
      <c r="AE245" s="24">
        <v>476.88601694915252</v>
      </c>
    </row>
    <row r="246" spans="20:31" x14ac:dyDescent="0.25">
      <c r="T246" s="3" t="s">
        <v>497</v>
      </c>
      <c r="U246" s="4" t="s">
        <v>498</v>
      </c>
      <c r="V246" s="20" t="s">
        <v>50</v>
      </c>
      <c r="W246" s="4" t="s">
        <v>71</v>
      </c>
      <c r="X246" s="20" t="s">
        <v>51</v>
      </c>
      <c r="Y246" s="21">
        <v>20</v>
      </c>
      <c r="Z246" s="21">
        <v>1</v>
      </c>
      <c r="AA246" s="21">
        <v>1</v>
      </c>
      <c r="AB246" s="22">
        <v>2276.7399999999998</v>
      </c>
      <c r="AC246" s="23">
        <v>1929.4406779661001</v>
      </c>
      <c r="AD246" s="23">
        <v>1935.229</v>
      </c>
      <c r="AE246" s="24">
        <v>1640.0245762711863</v>
      </c>
    </row>
    <row r="247" spans="20:31" x14ac:dyDescent="0.25">
      <c r="T247" s="3" t="s">
        <v>499</v>
      </c>
      <c r="U247" s="5" t="s">
        <v>500</v>
      </c>
      <c r="V247" s="25" t="s">
        <v>50</v>
      </c>
      <c r="W247" s="5"/>
      <c r="X247" s="25" t="s">
        <v>51</v>
      </c>
      <c r="Y247" s="21">
        <v>180</v>
      </c>
      <c r="Z247" s="21">
        <v>1</v>
      </c>
      <c r="AA247" s="21">
        <v>1</v>
      </c>
      <c r="AB247" s="22">
        <v>706.32</v>
      </c>
      <c r="AC247" s="23">
        <v>598.57627118643995</v>
      </c>
      <c r="AD247" s="23">
        <v>600.37199999999996</v>
      </c>
      <c r="AE247" s="24">
        <v>508.78983050847455</v>
      </c>
    </row>
    <row r="248" spans="20:31" x14ac:dyDescent="0.25">
      <c r="T248" s="19" t="s">
        <v>501</v>
      </c>
      <c r="U248" s="9"/>
      <c r="V248" s="9"/>
      <c r="W248" s="9"/>
      <c r="X248" s="9"/>
      <c r="Y248" s="10"/>
      <c r="Z248" s="10"/>
      <c r="AA248" s="10"/>
      <c r="AB248" s="11"/>
      <c r="AC248" s="11"/>
      <c r="AD248" s="11"/>
      <c r="AE248" s="12"/>
    </row>
    <row r="249" spans="20:31" x14ac:dyDescent="0.25">
      <c r="T249" s="3" t="s">
        <v>502</v>
      </c>
      <c r="U249" s="4" t="s">
        <v>503</v>
      </c>
      <c r="V249" s="20" t="s">
        <v>50</v>
      </c>
      <c r="W249" s="5" t="s">
        <v>71</v>
      </c>
      <c r="X249" s="20" t="s">
        <v>51</v>
      </c>
      <c r="Y249" s="21">
        <v>25</v>
      </c>
      <c r="Z249" s="21">
        <v>1</v>
      </c>
      <c r="AA249" s="21">
        <v>1</v>
      </c>
      <c r="AB249" s="22">
        <v>1944.81</v>
      </c>
      <c r="AC249" s="23">
        <v>1648.14406779661</v>
      </c>
      <c r="AD249" s="23">
        <v>1653.0885000000001</v>
      </c>
      <c r="AE249" s="24">
        <v>1400.9224576271185</v>
      </c>
    </row>
    <row r="250" spans="20:31" x14ac:dyDescent="0.25">
      <c r="T250" s="3" t="s">
        <v>504</v>
      </c>
      <c r="U250" s="4" t="s">
        <v>505</v>
      </c>
      <c r="V250" s="20" t="s">
        <v>50</v>
      </c>
      <c r="W250" s="5" t="s">
        <v>71</v>
      </c>
      <c r="X250" s="20" t="s">
        <v>51</v>
      </c>
      <c r="Y250" s="21">
        <v>200</v>
      </c>
      <c r="Z250" s="21">
        <v>1</v>
      </c>
      <c r="AA250" s="21">
        <v>1</v>
      </c>
      <c r="AB250" s="22">
        <v>433.15</v>
      </c>
      <c r="AC250" s="23">
        <v>367.07627118644001</v>
      </c>
      <c r="AD250" s="23">
        <v>368.17750000000001</v>
      </c>
      <c r="AE250" s="24">
        <v>312.01483050847457</v>
      </c>
    </row>
    <row r="251" spans="20:31" x14ac:dyDescent="0.25">
      <c r="T251" s="3" t="s">
        <v>506</v>
      </c>
      <c r="U251" s="4" t="s">
        <v>507</v>
      </c>
      <c r="V251" s="20" t="s">
        <v>50</v>
      </c>
      <c r="W251" s="5" t="s">
        <v>71</v>
      </c>
      <c r="X251" s="25" t="s">
        <v>51</v>
      </c>
      <c r="Y251" s="21">
        <v>150</v>
      </c>
      <c r="Z251" s="21">
        <v>1</v>
      </c>
      <c r="AA251" s="21">
        <v>1</v>
      </c>
      <c r="AB251" s="22">
        <v>521.55999999999995</v>
      </c>
      <c r="AC251" s="23">
        <v>442</v>
      </c>
      <c r="AD251" s="23">
        <v>443.32600000000002</v>
      </c>
      <c r="AE251" s="24">
        <v>375.7</v>
      </c>
    </row>
    <row r="252" spans="20:31" x14ac:dyDescent="0.25">
      <c r="T252" s="3" t="s">
        <v>508</v>
      </c>
      <c r="U252" s="4" t="s">
        <v>509</v>
      </c>
      <c r="V252" s="20" t="s">
        <v>50</v>
      </c>
      <c r="W252" s="5" t="s">
        <v>71</v>
      </c>
      <c r="X252" s="25" t="s">
        <v>367</v>
      </c>
      <c r="Y252" s="21">
        <v>1000</v>
      </c>
      <c r="Z252" s="21">
        <v>1</v>
      </c>
      <c r="AA252" s="21">
        <v>1</v>
      </c>
      <c r="AB252" s="22">
        <v>256.19</v>
      </c>
      <c r="AC252" s="23">
        <v>217.11016949152</v>
      </c>
      <c r="AD252" s="23">
        <v>217.76150000000001</v>
      </c>
      <c r="AE252" s="24">
        <v>184.54364406779661</v>
      </c>
    </row>
    <row r="253" spans="20:31" x14ac:dyDescent="0.25">
      <c r="T253" s="3" t="s">
        <v>510</v>
      </c>
      <c r="U253" s="4" t="s">
        <v>511</v>
      </c>
      <c r="V253" s="20" t="s">
        <v>50</v>
      </c>
      <c r="W253" s="5" t="s">
        <v>71</v>
      </c>
      <c r="X253" s="20" t="s">
        <v>51</v>
      </c>
      <c r="Y253" s="21">
        <v>120</v>
      </c>
      <c r="Z253" s="21">
        <v>1</v>
      </c>
      <c r="AA253" s="21">
        <v>1</v>
      </c>
      <c r="AB253" s="22">
        <v>607.30999999999995</v>
      </c>
      <c r="AC253" s="23">
        <v>514.66949152541997</v>
      </c>
      <c r="AD253" s="23">
        <v>516.21349999999995</v>
      </c>
      <c r="AE253" s="24">
        <v>437.46906779661015</v>
      </c>
    </row>
    <row r="254" spans="20:31" x14ac:dyDescent="0.25">
      <c r="T254" s="3" t="s">
        <v>512</v>
      </c>
      <c r="U254" s="4" t="s">
        <v>513</v>
      </c>
      <c r="V254" s="20" t="s">
        <v>50</v>
      </c>
      <c r="W254" s="5" t="s">
        <v>71</v>
      </c>
      <c r="X254" s="25" t="s">
        <v>51</v>
      </c>
      <c r="Y254" s="21">
        <v>100</v>
      </c>
      <c r="Z254" s="21">
        <v>1</v>
      </c>
      <c r="AA254" s="21">
        <v>1</v>
      </c>
      <c r="AB254" s="22">
        <v>715.16</v>
      </c>
      <c r="AC254" s="23">
        <v>606.06779661016003</v>
      </c>
      <c r="AD254" s="23">
        <v>607.88599999999997</v>
      </c>
      <c r="AE254" s="24">
        <v>515.15762711864409</v>
      </c>
    </row>
    <row r="255" spans="20:31" x14ac:dyDescent="0.25">
      <c r="T255" s="3" t="s">
        <v>514</v>
      </c>
      <c r="U255" s="4" t="s">
        <v>515</v>
      </c>
      <c r="V255" s="20" t="s">
        <v>50</v>
      </c>
      <c r="W255" s="5" t="s">
        <v>71</v>
      </c>
      <c r="X255" s="25" t="s">
        <v>367</v>
      </c>
      <c r="Y255" s="21">
        <v>750</v>
      </c>
      <c r="Z255" s="21">
        <v>1</v>
      </c>
      <c r="AA255" s="21">
        <v>1</v>
      </c>
      <c r="AB255" s="22">
        <v>274.49</v>
      </c>
      <c r="AC255" s="23">
        <v>232.61864406779</v>
      </c>
      <c r="AD255" s="23">
        <v>233.31649999999999</v>
      </c>
      <c r="AE255" s="24">
        <v>197.72584745762711</v>
      </c>
    </row>
    <row r="256" spans="20:31" x14ac:dyDescent="0.25">
      <c r="T256" s="3" t="s">
        <v>516</v>
      </c>
      <c r="U256" s="4" t="s">
        <v>517</v>
      </c>
      <c r="V256" s="20" t="s">
        <v>50</v>
      </c>
      <c r="W256" s="5" t="s">
        <v>71</v>
      </c>
      <c r="X256" s="25" t="s">
        <v>51</v>
      </c>
      <c r="Y256" s="21">
        <v>80</v>
      </c>
      <c r="Z256" s="21">
        <v>1</v>
      </c>
      <c r="AA256" s="21">
        <v>1</v>
      </c>
      <c r="AB256" s="22">
        <v>798.25</v>
      </c>
      <c r="AC256" s="23">
        <v>676.48305084745004</v>
      </c>
      <c r="AD256" s="23">
        <v>678.51250000000005</v>
      </c>
      <c r="AE256" s="24">
        <v>575.01059322033893</v>
      </c>
    </row>
    <row r="257" spans="20:31" x14ac:dyDescent="0.25">
      <c r="T257" s="3" t="s">
        <v>518</v>
      </c>
      <c r="U257" s="4" t="s">
        <v>519</v>
      </c>
      <c r="V257" s="20" t="s">
        <v>50</v>
      </c>
      <c r="W257" s="5" t="s">
        <v>71</v>
      </c>
      <c r="X257" s="25" t="s">
        <v>367</v>
      </c>
      <c r="Y257" s="21">
        <v>500</v>
      </c>
      <c r="Z257" s="21">
        <v>1</v>
      </c>
      <c r="AA257" s="21">
        <v>1</v>
      </c>
      <c r="AB257" s="22">
        <v>285.47000000000003</v>
      </c>
      <c r="AC257" s="23">
        <v>241.92372881355001</v>
      </c>
      <c r="AD257" s="23">
        <v>242.64949999999999</v>
      </c>
      <c r="AE257" s="24">
        <v>205.63516949152543</v>
      </c>
    </row>
    <row r="258" spans="20:31" x14ac:dyDescent="0.25">
      <c r="T258" s="3" t="s">
        <v>520</v>
      </c>
      <c r="U258" s="4" t="s">
        <v>521</v>
      </c>
      <c r="V258" s="20" t="s">
        <v>50</v>
      </c>
      <c r="W258" s="5" t="s">
        <v>71</v>
      </c>
      <c r="X258" s="20" t="s">
        <v>51</v>
      </c>
      <c r="Y258" s="21">
        <v>50</v>
      </c>
      <c r="Z258" s="21">
        <v>1</v>
      </c>
      <c r="AA258" s="21">
        <v>1</v>
      </c>
      <c r="AB258" s="22">
        <v>1122.68</v>
      </c>
      <c r="AC258" s="23">
        <v>951.42372881355004</v>
      </c>
      <c r="AD258" s="23">
        <v>954.27800000000002</v>
      </c>
      <c r="AE258" s="24">
        <v>808.71016949152545</v>
      </c>
    </row>
    <row r="259" spans="20:31" x14ac:dyDescent="0.25">
      <c r="T259" s="3" t="s">
        <v>522</v>
      </c>
      <c r="U259" s="4" t="s">
        <v>523</v>
      </c>
      <c r="V259" s="20" t="s">
        <v>50</v>
      </c>
      <c r="W259" s="5" t="s">
        <v>71</v>
      </c>
      <c r="X259" s="20" t="s">
        <v>51</v>
      </c>
      <c r="Y259" s="21">
        <v>250</v>
      </c>
      <c r="Z259" s="21">
        <v>1</v>
      </c>
      <c r="AA259" s="21">
        <v>1</v>
      </c>
      <c r="AB259" s="22">
        <v>340.34</v>
      </c>
      <c r="AC259" s="23">
        <v>288.42372881354999</v>
      </c>
      <c r="AD259" s="23">
        <v>289.28899999999999</v>
      </c>
      <c r="AE259" s="24">
        <v>245.16016949152544</v>
      </c>
    </row>
    <row r="260" spans="20:31" x14ac:dyDescent="0.25">
      <c r="T260" s="3" t="s">
        <v>524</v>
      </c>
      <c r="U260" s="4" t="s">
        <v>525</v>
      </c>
      <c r="V260" s="20" t="s">
        <v>50</v>
      </c>
      <c r="W260" s="5" t="s">
        <v>71</v>
      </c>
      <c r="X260" s="20" t="s">
        <v>51</v>
      </c>
      <c r="Y260" s="21">
        <v>30</v>
      </c>
      <c r="Z260" s="21">
        <v>1</v>
      </c>
      <c r="AA260" s="21">
        <v>1</v>
      </c>
      <c r="AB260" s="22">
        <v>1449.76</v>
      </c>
      <c r="AC260" s="23">
        <v>1228.6101694915201</v>
      </c>
      <c r="AD260" s="23">
        <v>1232.296</v>
      </c>
      <c r="AE260" s="24">
        <v>1044.3186440677966</v>
      </c>
    </row>
    <row r="261" spans="20:31" x14ac:dyDescent="0.25">
      <c r="T261" s="3" t="s">
        <v>526</v>
      </c>
      <c r="U261" s="4" t="s">
        <v>527</v>
      </c>
      <c r="V261" s="20" t="s">
        <v>50</v>
      </c>
      <c r="W261" s="5" t="s">
        <v>71</v>
      </c>
      <c r="X261" s="20" t="s">
        <v>51</v>
      </c>
      <c r="Y261" s="21">
        <v>230</v>
      </c>
      <c r="Z261" s="21">
        <v>1</v>
      </c>
      <c r="AA261" s="21">
        <v>1</v>
      </c>
      <c r="AB261" s="22">
        <v>362.44</v>
      </c>
      <c r="AC261" s="23">
        <v>307.15254237288002</v>
      </c>
      <c r="AD261" s="23">
        <v>308.07400000000001</v>
      </c>
      <c r="AE261" s="24">
        <v>261.07966101694916</v>
      </c>
    </row>
    <row r="262" spans="20:31" x14ac:dyDescent="0.25">
      <c r="T262" s="3" t="s">
        <v>528</v>
      </c>
      <c r="U262" s="4" t="s">
        <v>529</v>
      </c>
      <c r="V262" s="20" t="s">
        <v>50</v>
      </c>
      <c r="W262" s="5" t="s">
        <v>71</v>
      </c>
      <c r="X262" s="20" t="s">
        <v>51</v>
      </c>
      <c r="Y262" s="21">
        <v>25</v>
      </c>
      <c r="Z262" s="21">
        <v>1</v>
      </c>
      <c r="AA262" s="21">
        <v>1</v>
      </c>
      <c r="AB262" s="22">
        <v>1944.81</v>
      </c>
      <c r="AC262" s="23">
        <v>1648.14406779661</v>
      </c>
      <c r="AD262" s="23">
        <v>1653.0885000000001</v>
      </c>
      <c r="AE262" s="24">
        <v>1400.9224576271185</v>
      </c>
    </row>
    <row r="263" spans="20:31" x14ac:dyDescent="0.25">
      <c r="T263" s="3" t="s">
        <v>530</v>
      </c>
      <c r="U263" s="4" t="s">
        <v>531</v>
      </c>
      <c r="V263" s="20" t="s">
        <v>50</v>
      </c>
      <c r="W263" s="5" t="s">
        <v>71</v>
      </c>
      <c r="X263" s="20" t="s">
        <v>51</v>
      </c>
      <c r="Y263" s="21">
        <v>200</v>
      </c>
      <c r="Z263" s="21">
        <v>1</v>
      </c>
      <c r="AA263" s="21">
        <v>1</v>
      </c>
      <c r="AB263" s="22">
        <v>433.15</v>
      </c>
      <c r="AC263" s="23">
        <v>367.07627118644001</v>
      </c>
      <c r="AD263" s="23">
        <v>368.17750000000001</v>
      </c>
      <c r="AE263" s="24">
        <v>312.01483050847457</v>
      </c>
    </row>
    <row r="264" spans="20:31" x14ac:dyDescent="0.25">
      <c r="T264" s="3" t="s">
        <v>532</v>
      </c>
      <c r="U264" s="4" t="s">
        <v>533</v>
      </c>
      <c r="V264" s="20" t="s">
        <v>50</v>
      </c>
      <c r="W264" s="4" t="s">
        <v>71</v>
      </c>
      <c r="X264" s="25" t="s">
        <v>51</v>
      </c>
      <c r="Y264" s="21">
        <v>150</v>
      </c>
      <c r="Z264" s="21">
        <v>1</v>
      </c>
      <c r="AA264" s="21">
        <v>1</v>
      </c>
      <c r="AB264" s="22">
        <v>521.55999999999995</v>
      </c>
      <c r="AC264" s="23">
        <v>442</v>
      </c>
      <c r="AD264" s="23">
        <v>443.32600000000002</v>
      </c>
      <c r="AE264" s="24">
        <v>375.7</v>
      </c>
    </row>
    <row r="265" spans="20:31" x14ac:dyDescent="0.25">
      <c r="T265" s="3" t="s">
        <v>534</v>
      </c>
      <c r="U265" s="4" t="s">
        <v>535</v>
      </c>
      <c r="V265" s="20" t="s">
        <v>50</v>
      </c>
      <c r="W265" s="4"/>
      <c r="X265" s="25" t="s">
        <v>367</v>
      </c>
      <c r="Y265" s="21">
        <v>1000</v>
      </c>
      <c r="Z265" s="21">
        <v>1</v>
      </c>
      <c r="AA265" s="21">
        <v>1</v>
      </c>
      <c r="AB265" s="22">
        <v>230.56</v>
      </c>
      <c r="AC265" s="23">
        <v>195.38983050847</v>
      </c>
      <c r="AD265" s="23">
        <v>195.976</v>
      </c>
      <c r="AE265" s="24">
        <v>166.08135593220339</v>
      </c>
    </row>
    <row r="266" spans="20:31" x14ac:dyDescent="0.25">
      <c r="T266" s="3" t="s">
        <v>536</v>
      </c>
      <c r="U266" s="4" t="s">
        <v>537</v>
      </c>
      <c r="V266" s="20" t="s">
        <v>50</v>
      </c>
      <c r="W266" s="5" t="s">
        <v>71</v>
      </c>
      <c r="X266" s="20" t="s">
        <v>51</v>
      </c>
      <c r="Y266" s="21">
        <v>120</v>
      </c>
      <c r="Z266" s="21">
        <v>1</v>
      </c>
      <c r="AA266" s="21">
        <v>1</v>
      </c>
      <c r="AB266" s="22">
        <v>607.30999999999995</v>
      </c>
      <c r="AC266" s="23">
        <v>514.66949152541997</v>
      </c>
      <c r="AD266" s="23">
        <v>516.21349999999995</v>
      </c>
      <c r="AE266" s="24">
        <v>437.46906779661015</v>
      </c>
    </row>
    <row r="267" spans="20:31" x14ac:dyDescent="0.25">
      <c r="T267" s="3" t="s">
        <v>538</v>
      </c>
      <c r="U267" s="4" t="s">
        <v>539</v>
      </c>
      <c r="V267" s="20" t="s">
        <v>50</v>
      </c>
      <c r="W267" s="5" t="s">
        <v>71</v>
      </c>
      <c r="X267" s="25" t="s">
        <v>51</v>
      </c>
      <c r="Y267" s="21">
        <v>100</v>
      </c>
      <c r="Z267" s="21">
        <v>1</v>
      </c>
      <c r="AA267" s="21">
        <v>1</v>
      </c>
      <c r="AB267" s="22">
        <v>715.16</v>
      </c>
      <c r="AC267" s="23">
        <v>606.06779661016003</v>
      </c>
      <c r="AD267" s="23">
        <v>607.88599999999997</v>
      </c>
      <c r="AE267" s="24">
        <v>515.15762711864409</v>
      </c>
    </row>
    <row r="268" spans="20:31" x14ac:dyDescent="0.25">
      <c r="T268" s="3" t="s">
        <v>540</v>
      </c>
      <c r="U268" s="4" t="s">
        <v>541</v>
      </c>
      <c r="V268" s="20" t="s">
        <v>50</v>
      </c>
      <c r="W268" s="5" t="s">
        <v>71</v>
      </c>
      <c r="X268" s="25" t="s">
        <v>367</v>
      </c>
      <c r="Y268" s="21">
        <v>750</v>
      </c>
      <c r="Z268" s="21">
        <v>1</v>
      </c>
      <c r="AA268" s="21">
        <v>1</v>
      </c>
      <c r="AB268" s="22">
        <v>247.04</v>
      </c>
      <c r="AC268" s="23">
        <v>209.35593220338001</v>
      </c>
      <c r="AD268" s="23">
        <v>209.98400000000001</v>
      </c>
      <c r="AE268" s="24">
        <v>177.95254237288137</v>
      </c>
    </row>
    <row r="269" spans="20:31" x14ac:dyDescent="0.25">
      <c r="T269" s="3" t="s">
        <v>542</v>
      </c>
      <c r="U269" s="4" t="s">
        <v>543</v>
      </c>
      <c r="V269" s="20" t="s">
        <v>50</v>
      </c>
      <c r="W269" s="5" t="s">
        <v>71</v>
      </c>
      <c r="X269" s="25" t="s">
        <v>51</v>
      </c>
      <c r="Y269" s="21">
        <v>80</v>
      </c>
      <c r="Z269" s="21">
        <v>1</v>
      </c>
      <c r="AA269" s="21">
        <v>1</v>
      </c>
      <c r="AB269" s="22">
        <v>798.25</v>
      </c>
      <c r="AC269" s="23">
        <v>676.48305084745004</v>
      </c>
      <c r="AD269" s="23">
        <v>678.51250000000005</v>
      </c>
      <c r="AE269" s="24">
        <v>575.01059322033893</v>
      </c>
    </row>
    <row r="270" spans="20:31" x14ac:dyDescent="0.25">
      <c r="T270" s="3" t="s">
        <v>544</v>
      </c>
      <c r="U270" s="4" t="s">
        <v>545</v>
      </c>
      <c r="V270" s="20" t="s">
        <v>50</v>
      </c>
      <c r="W270" s="5" t="s">
        <v>71</v>
      </c>
      <c r="X270" s="25" t="s">
        <v>367</v>
      </c>
      <c r="Y270" s="21">
        <v>500</v>
      </c>
      <c r="Z270" s="21">
        <v>1</v>
      </c>
      <c r="AA270" s="21">
        <v>1</v>
      </c>
      <c r="AB270" s="22">
        <v>256.91000000000003</v>
      </c>
      <c r="AC270" s="23">
        <v>217.72033898305</v>
      </c>
      <c r="AD270" s="23">
        <v>218.37350000000001</v>
      </c>
      <c r="AE270" s="24">
        <v>185.06228813559321</v>
      </c>
    </row>
    <row r="271" spans="20:31" x14ac:dyDescent="0.25">
      <c r="T271" s="3" t="s">
        <v>546</v>
      </c>
      <c r="U271" s="4" t="s">
        <v>547</v>
      </c>
      <c r="V271" s="20" t="s">
        <v>50</v>
      </c>
      <c r="W271" s="5" t="s">
        <v>71</v>
      </c>
      <c r="X271" s="20" t="s">
        <v>51</v>
      </c>
      <c r="Y271" s="21">
        <v>50</v>
      </c>
      <c r="Z271" s="21">
        <v>1</v>
      </c>
      <c r="AA271" s="21">
        <v>1</v>
      </c>
      <c r="AB271" s="22">
        <v>1122.68</v>
      </c>
      <c r="AC271" s="23">
        <v>951.42372881355004</v>
      </c>
      <c r="AD271" s="23">
        <v>954.27800000000002</v>
      </c>
      <c r="AE271" s="24">
        <v>808.71016949152545</v>
      </c>
    </row>
    <row r="272" spans="20:31" x14ac:dyDescent="0.25">
      <c r="T272" s="3" t="s">
        <v>548</v>
      </c>
      <c r="U272" s="4" t="s">
        <v>549</v>
      </c>
      <c r="V272" s="20" t="s">
        <v>50</v>
      </c>
      <c r="W272" s="5" t="s">
        <v>71</v>
      </c>
      <c r="X272" s="20" t="s">
        <v>51</v>
      </c>
      <c r="Y272" s="21">
        <v>250</v>
      </c>
      <c r="Z272" s="21">
        <v>1</v>
      </c>
      <c r="AA272" s="21">
        <v>1</v>
      </c>
      <c r="AB272" s="22">
        <v>340.34</v>
      </c>
      <c r="AC272" s="23">
        <v>288.42372881354999</v>
      </c>
      <c r="AD272" s="23">
        <v>289.28899999999999</v>
      </c>
      <c r="AE272" s="24">
        <v>245.16016949152544</v>
      </c>
    </row>
    <row r="273" spans="20:31" x14ac:dyDescent="0.25">
      <c r="T273" s="3" t="s">
        <v>550</v>
      </c>
      <c r="U273" s="4" t="s">
        <v>551</v>
      </c>
      <c r="V273" s="20" t="s">
        <v>50</v>
      </c>
      <c r="W273" s="5" t="s">
        <v>71</v>
      </c>
      <c r="X273" s="20" t="s">
        <v>51</v>
      </c>
      <c r="Y273" s="21">
        <v>30</v>
      </c>
      <c r="Z273" s="21">
        <v>1</v>
      </c>
      <c r="AA273" s="21">
        <v>1</v>
      </c>
      <c r="AB273" s="22">
        <v>1449.76</v>
      </c>
      <c r="AC273" s="23">
        <v>1228.6101694915201</v>
      </c>
      <c r="AD273" s="23">
        <v>1232.296</v>
      </c>
      <c r="AE273" s="24">
        <v>1044.3186440677966</v>
      </c>
    </row>
    <row r="274" spans="20:31" x14ac:dyDescent="0.25">
      <c r="T274" s="3" t="s">
        <v>552</v>
      </c>
      <c r="U274" s="4" t="s">
        <v>553</v>
      </c>
      <c r="V274" s="20" t="s">
        <v>50</v>
      </c>
      <c r="W274" s="5" t="s">
        <v>71</v>
      </c>
      <c r="X274" s="20" t="s">
        <v>51</v>
      </c>
      <c r="Y274" s="21">
        <v>230</v>
      </c>
      <c r="Z274" s="21">
        <v>1</v>
      </c>
      <c r="AA274" s="21">
        <v>1</v>
      </c>
      <c r="AB274" s="22">
        <v>362.44</v>
      </c>
      <c r="AC274" s="23">
        <v>307.15254237288002</v>
      </c>
      <c r="AD274" s="23">
        <v>308.07400000000001</v>
      </c>
      <c r="AE274" s="24">
        <v>261.07966101694916</v>
      </c>
    </row>
    <row r="275" spans="20:31" x14ac:dyDescent="0.25">
      <c r="T275" s="3" t="s">
        <v>554</v>
      </c>
      <c r="U275" s="4" t="s">
        <v>555</v>
      </c>
      <c r="V275" s="20" t="s">
        <v>50</v>
      </c>
      <c r="W275" s="5" t="s">
        <v>71</v>
      </c>
      <c r="X275" s="20" t="s">
        <v>51</v>
      </c>
      <c r="Y275" s="21">
        <v>25</v>
      </c>
      <c r="Z275" s="21">
        <v>1</v>
      </c>
      <c r="AA275" s="21">
        <v>1</v>
      </c>
      <c r="AB275" s="22">
        <v>1944.81</v>
      </c>
      <c r="AC275" s="23">
        <v>1648.14406779661</v>
      </c>
      <c r="AD275" s="23">
        <v>1653.0885000000001</v>
      </c>
      <c r="AE275" s="24">
        <v>1400.9224576271185</v>
      </c>
    </row>
    <row r="276" spans="20:31" x14ac:dyDescent="0.25">
      <c r="T276" s="3" t="s">
        <v>556</v>
      </c>
      <c r="U276" s="4" t="s">
        <v>557</v>
      </c>
      <c r="V276" s="20" t="s">
        <v>50</v>
      </c>
      <c r="W276" s="5" t="s">
        <v>71</v>
      </c>
      <c r="X276" s="20" t="s">
        <v>51</v>
      </c>
      <c r="Y276" s="21">
        <v>200</v>
      </c>
      <c r="Z276" s="21">
        <v>1</v>
      </c>
      <c r="AA276" s="21">
        <v>1</v>
      </c>
      <c r="AB276" s="22">
        <v>433.15</v>
      </c>
      <c r="AC276" s="23">
        <v>367.07627118644001</v>
      </c>
      <c r="AD276" s="23">
        <v>368.17750000000001</v>
      </c>
      <c r="AE276" s="24">
        <v>312.01483050847457</v>
      </c>
    </row>
    <row r="277" spans="20:31" x14ac:dyDescent="0.25">
      <c r="T277" s="3" t="s">
        <v>558</v>
      </c>
      <c r="U277" s="4" t="s">
        <v>559</v>
      </c>
      <c r="V277" s="20" t="s">
        <v>50</v>
      </c>
      <c r="W277" s="4" t="s">
        <v>71</v>
      </c>
      <c r="X277" s="25" t="s">
        <v>51</v>
      </c>
      <c r="Y277" s="21">
        <v>150</v>
      </c>
      <c r="Z277" s="21">
        <v>1</v>
      </c>
      <c r="AA277" s="21">
        <v>1</v>
      </c>
      <c r="AB277" s="22">
        <v>521.55999999999995</v>
      </c>
      <c r="AC277" s="23">
        <v>442</v>
      </c>
      <c r="AD277" s="23">
        <v>443.32600000000002</v>
      </c>
      <c r="AE277" s="24">
        <v>375.7</v>
      </c>
    </row>
    <row r="278" spans="20:31" x14ac:dyDescent="0.25">
      <c r="T278" s="3" t="s">
        <v>560</v>
      </c>
      <c r="U278" s="4" t="s">
        <v>561</v>
      </c>
      <c r="V278" s="20" t="s">
        <v>50</v>
      </c>
      <c r="W278" s="4"/>
      <c r="X278" s="25" t="s">
        <v>367</v>
      </c>
      <c r="Y278" s="21">
        <v>1000</v>
      </c>
      <c r="Z278" s="21">
        <v>1</v>
      </c>
      <c r="AA278" s="21">
        <v>1</v>
      </c>
      <c r="AB278" s="22">
        <v>256.19</v>
      </c>
      <c r="AC278" s="23">
        <v>217.11016949152</v>
      </c>
      <c r="AD278" s="23">
        <v>217.76150000000001</v>
      </c>
      <c r="AE278" s="24">
        <v>184.54364406779661</v>
      </c>
    </row>
    <row r="279" spans="20:31" x14ac:dyDescent="0.25">
      <c r="T279" s="3" t="s">
        <v>562</v>
      </c>
      <c r="U279" s="4" t="s">
        <v>563</v>
      </c>
      <c r="V279" s="20" t="s">
        <v>50</v>
      </c>
      <c r="W279" s="5" t="s">
        <v>71</v>
      </c>
      <c r="X279" s="20" t="s">
        <v>51</v>
      </c>
      <c r="Y279" s="21">
        <v>120</v>
      </c>
      <c r="Z279" s="21">
        <v>1</v>
      </c>
      <c r="AA279" s="21">
        <v>1</v>
      </c>
      <c r="AB279" s="22">
        <v>607.30999999999995</v>
      </c>
      <c r="AC279" s="23">
        <v>514.66949152541997</v>
      </c>
      <c r="AD279" s="23">
        <v>516.21349999999995</v>
      </c>
      <c r="AE279" s="24">
        <v>437.46906779661015</v>
      </c>
    </row>
    <row r="280" spans="20:31" x14ac:dyDescent="0.25">
      <c r="T280" s="3" t="s">
        <v>564</v>
      </c>
      <c r="U280" s="4" t="s">
        <v>565</v>
      </c>
      <c r="V280" s="20" t="s">
        <v>50</v>
      </c>
      <c r="W280" s="4" t="s">
        <v>71</v>
      </c>
      <c r="X280" s="25" t="s">
        <v>51</v>
      </c>
      <c r="Y280" s="21">
        <v>100</v>
      </c>
      <c r="Z280" s="21">
        <v>1</v>
      </c>
      <c r="AA280" s="21">
        <v>1</v>
      </c>
      <c r="AB280" s="22">
        <v>715.16</v>
      </c>
      <c r="AC280" s="23">
        <v>606.06779661016003</v>
      </c>
      <c r="AD280" s="23">
        <v>607.88599999999997</v>
      </c>
      <c r="AE280" s="24">
        <v>515.15762711864409</v>
      </c>
    </row>
    <row r="281" spans="20:31" x14ac:dyDescent="0.25">
      <c r="T281" s="3" t="s">
        <v>566</v>
      </c>
      <c r="U281" s="4" t="s">
        <v>567</v>
      </c>
      <c r="V281" s="20" t="s">
        <v>50</v>
      </c>
      <c r="W281" s="4"/>
      <c r="X281" s="25" t="s">
        <v>367</v>
      </c>
      <c r="Y281" s="21">
        <v>750</v>
      </c>
      <c r="Z281" s="21">
        <v>1</v>
      </c>
      <c r="AA281" s="21">
        <v>1</v>
      </c>
      <c r="AB281" s="22">
        <v>274.49</v>
      </c>
      <c r="AC281" s="23">
        <v>232.61864406779</v>
      </c>
      <c r="AD281" s="23">
        <v>233.31649999999999</v>
      </c>
      <c r="AE281" s="24">
        <v>197.72584745762711</v>
      </c>
    </row>
    <row r="282" spans="20:31" x14ac:dyDescent="0.25">
      <c r="T282" s="3" t="s">
        <v>568</v>
      </c>
      <c r="U282" s="4" t="s">
        <v>569</v>
      </c>
      <c r="V282" s="20" t="s">
        <v>50</v>
      </c>
      <c r="W282" s="4" t="s">
        <v>71</v>
      </c>
      <c r="X282" s="25" t="s">
        <v>51</v>
      </c>
      <c r="Y282" s="21">
        <v>80</v>
      </c>
      <c r="Z282" s="21">
        <v>1</v>
      </c>
      <c r="AA282" s="21">
        <v>1</v>
      </c>
      <c r="AB282" s="22">
        <v>798.25</v>
      </c>
      <c r="AC282" s="23">
        <v>676.48305084745004</v>
      </c>
      <c r="AD282" s="23">
        <v>678.51250000000005</v>
      </c>
      <c r="AE282" s="24">
        <v>575.01059322033893</v>
      </c>
    </row>
    <row r="283" spans="20:31" x14ac:dyDescent="0.25">
      <c r="T283" s="3" t="s">
        <v>570</v>
      </c>
      <c r="U283" s="4" t="s">
        <v>571</v>
      </c>
      <c r="V283" s="20" t="s">
        <v>50</v>
      </c>
      <c r="W283" s="4"/>
      <c r="X283" s="25" t="s">
        <v>367</v>
      </c>
      <c r="Y283" s="21">
        <v>500</v>
      </c>
      <c r="Z283" s="21">
        <v>1</v>
      </c>
      <c r="AA283" s="21">
        <v>1</v>
      </c>
      <c r="AB283" s="22">
        <v>285.47000000000003</v>
      </c>
      <c r="AC283" s="23">
        <v>241.92372881355001</v>
      </c>
      <c r="AD283" s="23">
        <v>242.64949999999999</v>
      </c>
      <c r="AE283" s="24">
        <v>205.63516949152543</v>
      </c>
    </row>
    <row r="284" spans="20:31" x14ac:dyDescent="0.25">
      <c r="T284" s="3" t="s">
        <v>572</v>
      </c>
      <c r="U284" s="4" t="s">
        <v>573</v>
      </c>
      <c r="V284" s="20" t="s">
        <v>50</v>
      </c>
      <c r="W284" s="4" t="s">
        <v>71</v>
      </c>
      <c r="X284" s="20" t="s">
        <v>51</v>
      </c>
      <c r="Y284" s="21">
        <v>50</v>
      </c>
      <c r="Z284" s="21">
        <v>1</v>
      </c>
      <c r="AA284" s="21">
        <v>1</v>
      </c>
      <c r="AB284" s="22">
        <v>1122.68</v>
      </c>
      <c r="AC284" s="23">
        <v>951.42372881355004</v>
      </c>
      <c r="AD284" s="23">
        <v>954.27800000000002</v>
      </c>
      <c r="AE284" s="24">
        <v>808.71016949152545</v>
      </c>
    </row>
    <row r="285" spans="20:31" x14ac:dyDescent="0.25">
      <c r="T285" s="3" t="s">
        <v>574</v>
      </c>
      <c r="U285" s="4" t="s">
        <v>575</v>
      </c>
      <c r="V285" s="20" t="s">
        <v>50</v>
      </c>
      <c r="W285" s="4"/>
      <c r="X285" s="20" t="s">
        <v>51</v>
      </c>
      <c r="Y285" s="21">
        <v>250</v>
      </c>
      <c r="Z285" s="21">
        <v>1</v>
      </c>
      <c r="AA285" s="21">
        <v>1</v>
      </c>
      <c r="AB285" s="22">
        <v>340.34</v>
      </c>
      <c r="AC285" s="23">
        <v>288.42372881354999</v>
      </c>
      <c r="AD285" s="23">
        <v>289.28899999999999</v>
      </c>
      <c r="AE285" s="24">
        <v>245.16016949152544</v>
      </c>
    </row>
    <row r="286" spans="20:31" x14ac:dyDescent="0.25">
      <c r="T286" s="3" t="s">
        <v>576</v>
      </c>
      <c r="U286" s="4" t="s">
        <v>577</v>
      </c>
      <c r="V286" s="20" t="s">
        <v>50</v>
      </c>
      <c r="W286" s="5" t="s">
        <v>71</v>
      </c>
      <c r="X286" s="20" t="s">
        <v>51</v>
      </c>
      <c r="Y286" s="21">
        <v>30</v>
      </c>
      <c r="Z286" s="21">
        <v>1</v>
      </c>
      <c r="AA286" s="21">
        <v>1</v>
      </c>
      <c r="AB286" s="22">
        <v>1449.76</v>
      </c>
      <c r="AC286" s="23">
        <v>1228.6101694915201</v>
      </c>
      <c r="AD286" s="23">
        <v>1232.296</v>
      </c>
      <c r="AE286" s="24">
        <v>1044.3186440677966</v>
      </c>
    </row>
    <row r="287" spans="20:31" x14ac:dyDescent="0.25">
      <c r="T287" s="3" t="s">
        <v>578</v>
      </c>
      <c r="U287" s="4" t="s">
        <v>579</v>
      </c>
      <c r="V287" s="20" t="s">
        <v>50</v>
      </c>
      <c r="W287" s="5" t="s">
        <v>71</v>
      </c>
      <c r="X287" s="20" t="s">
        <v>51</v>
      </c>
      <c r="Y287" s="21">
        <v>230</v>
      </c>
      <c r="Z287" s="21">
        <v>1</v>
      </c>
      <c r="AA287" s="21">
        <v>1</v>
      </c>
      <c r="AB287" s="22">
        <v>362.44</v>
      </c>
      <c r="AC287" s="23">
        <v>307.15254237288002</v>
      </c>
      <c r="AD287" s="23">
        <v>308.07400000000001</v>
      </c>
      <c r="AE287" s="24">
        <v>261.07966101694916</v>
      </c>
    </row>
    <row r="288" spans="20:31" x14ac:dyDescent="0.25">
      <c r="T288" s="3" t="s">
        <v>580</v>
      </c>
      <c r="U288" s="4" t="s">
        <v>581</v>
      </c>
      <c r="V288" s="20" t="s">
        <v>50</v>
      </c>
      <c r="W288" s="5" t="s">
        <v>71</v>
      </c>
      <c r="X288" s="20" t="s">
        <v>51</v>
      </c>
      <c r="Y288" s="21">
        <v>10</v>
      </c>
      <c r="Z288" s="21">
        <v>1</v>
      </c>
      <c r="AA288" s="21">
        <v>1</v>
      </c>
      <c r="AB288" s="22">
        <v>2828.8</v>
      </c>
      <c r="AC288" s="23">
        <v>2397.28813559322</v>
      </c>
      <c r="AD288" s="23">
        <v>2404.48</v>
      </c>
      <c r="AE288" s="24">
        <v>2037.6949152542372</v>
      </c>
    </row>
    <row r="289" spans="20:31" x14ac:dyDescent="0.25">
      <c r="T289" s="3" t="s">
        <v>582</v>
      </c>
      <c r="U289" s="4" t="s">
        <v>583</v>
      </c>
      <c r="V289" s="20" t="s">
        <v>50</v>
      </c>
      <c r="W289" s="5" t="s">
        <v>71</v>
      </c>
      <c r="X289" s="20" t="s">
        <v>51</v>
      </c>
      <c r="Y289" s="21">
        <v>150</v>
      </c>
      <c r="Z289" s="21">
        <v>1</v>
      </c>
      <c r="AA289" s="21">
        <v>1</v>
      </c>
      <c r="AB289" s="22">
        <v>687.74</v>
      </c>
      <c r="AC289" s="23">
        <v>582.83050847457002</v>
      </c>
      <c r="AD289" s="23">
        <v>584.57899999999995</v>
      </c>
      <c r="AE289" s="24">
        <v>495.40593220338985</v>
      </c>
    </row>
    <row r="290" spans="20:31" x14ac:dyDescent="0.25">
      <c r="T290" s="3" t="s">
        <v>584</v>
      </c>
      <c r="U290" s="4" t="s">
        <v>585</v>
      </c>
      <c r="V290" s="20" t="s">
        <v>50</v>
      </c>
      <c r="W290" s="4" t="s">
        <v>71</v>
      </c>
      <c r="X290" s="25" t="s">
        <v>51</v>
      </c>
      <c r="Y290" s="21">
        <v>120</v>
      </c>
      <c r="Z290" s="21">
        <v>1</v>
      </c>
      <c r="AA290" s="21">
        <v>1</v>
      </c>
      <c r="AB290" s="22">
        <v>802.67</v>
      </c>
      <c r="AC290" s="23">
        <v>680.22881355931997</v>
      </c>
      <c r="AD290" s="23">
        <v>682.26949999999999</v>
      </c>
      <c r="AE290" s="24">
        <v>578.1944915254237</v>
      </c>
    </row>
    <row r="291" spans="20:31" x14ac:dyDescent="0.25">
      <c r="T291" s="3" t="s">
        <v>586</v>
      </c>
      <c r="U291" s="4" t="s">
        <v>587</v>
      </c>
      <c r="V291" s="20" t="s">
        <v>50</v>
      </c>
      <c r="W291" s="4"/>
      <c r="X291" s="25" t="s">
        <v>367</v>
      </c>
      <c r="Y291" s="21">
        <v>750</v>
      </c>
      <c r="Z291" s="21">
        <v>1</v>
      </c>
      <c r="AA291" s="21">
        <v>1</v>
      </c>
      <c r="AB291" s="22">
        <v>473.94</v>
      </c>
      <c r="AC291" s="23">
        <v>401.64406779660999</v>
      </c>
      <c r="AD291" s="23">
        <v>402.84899999999999</v>
      </c>
      <c r="AE291" s="24">
        <v>341.39745762711863</v>
      </c>
    </row>
    <row r="292" spans="20:31" x14ac:dyDescent="0.25">
      <c r="T292" s="3" t="s">
        <v>588</v>
      </c>
      <c r="U292" s="4" t="s">
        <v>589</v>
      </c>
      <c r="V292" s="20" t="s">
        <v>50</v>
      </c>
      <c r="W292" s="5" t="s">
        <v>71</v>
      </c>
      <c r="X292" s="20" t="s">
        <v>51</v>
      </c>
      <c r="Y292" s="21">
        <v>100</v>
      </c>
      <c r="Z292" s="21">
        <v>1</v>
      </c>
      <c r="AA292" s="21">
        <v>1</v>
      </c>
      <c r="AB292" s="22">
        <v>919.36</v>
      </c>
      <c r="AC292" s="23">
        <v>779.11864406779</v>
      </c>
      <c r="AD292" s="23">
        <v>781.45600000000002</v>
      </c>
      <c r="AE292" s="24">
        <v>662.25084745762717</v>
      </c>
    </row>
    <row r="293" spans="20:31" x14ac:dyDescent="0.25">
      <c r="T293" s="3" t="s">
        <v>590</v>
      </c>
      <c r="U293" s="4" t="s">
        <v>591</v>
      </c>
      <c r="V293" s="20" t="s">
        <v>50</v>
      </c>
      <c r="W293" s="4" t="s">
        <v>71</v>
      </c>
      <c r="X293" s="25" t="s">
        <v>51</v>
      </c>
      <c r="Y293" s="21">
        <v>80</v>
      </c>
      <c r="Z293" s="21">
        <v>1</v>
      </c>
      <c r="AA293" s="21">
        <v>1</v>
      </c>
      <c r="AB293" s="22">
        <v>1043.1199999999999</v>
      </c>
      <c r="AC293" s="23">
        <v>884</v>
      </c>
      <c r="AD293" s="23">
        <v>886.65200000000004</v>
      </c>
      <c r="AE293" s="24">
        <v>751.4</v>
      </c>
    </row>
    <row r="294" spans="20:31" x14ac:dyDescent="0.25">
      <c r="T294" s="3" t="s">
        <v>592</v>
      </c>
      <c r="U294" s="4" t="s">
        <v>593</v>
      </c>
      <c r="V294" s="20" t="s">
        <v>50</v>
      </c>
      <c r="W294" s="4"/>
      <c r="X294" s="25" t="s">
        <v>367</v>
      </c>
      <c r="Y294" s="21">
        <v>500</v>
      </c>
      <c r="Z294" s="21">
        <v>1</v>
      </c>
      <c r="AA294" s="21">
        <v>1</v>
      </c>
      <c r="AB294" s="22">
        <v>490.42</v>
      </c>
      <c r="AC294" s="23">
        <v>415.61016949152003</v>
      </c>
      <c r="AD294" s="23">
        <v>416.85700000000003</v>
      </c>
      <c r="AE294" s="24">
        <v>353.26864406779663</v>
      </c>
    </row>
    <row r="295" spans="20:31" x14ac:dyDescent="0.25">
      <c r="T295" s="3" t="s">
        <v>594</v>
      </c>
      <c r="U295" s="4" t="s">
        <v>595</v>
      </c>
      <c r="V295" s="20" t="s">
        <v>50</v>
      </c>
      <c r="W295" s="4" t="s">
        <v>71</v>
      </c>
      <c r="X295" s="25" t="s">
        <v>51</v>
      </c>
      <c r="Y295" s="21">
        <v>50</v>
      </c>
      <c r="Z295" s="21">
        <v>1</v>
      </c>
      <c r="AA295" s="21">
        <v>1</v>
      </c>
      <c r="AB295" s="22">
        <v>1150.98</v>
      </c>
      <c r="AC295" s="23">
        <v>975.40677966100998</v>
      </c>
      <c r="AD295" s="23">
        <v>978.33299999999997</v>
      </c>
      <c r="AE295" s="24">
        <v>829.09576271186438</v>
      </c>
    </row>
    <row r="296" spans="20:31" x14ac:dyDescent="0.25">
      <c r="T296" s="3" t="s">
        <v>596</v>
      </c>
      <c r="U296" s="4" t="s">
        <v>597</v>
      </c>
      <c r="V296" s="20" t="s">
        <v>50</v>
      </c>
      <c r="W296" s="4"/>
      <c r="X296" s="25" t="s">
        <v>367</v>
      </c>
      <c r="Y296" s="21">
        <v>350</v>
      </c>
      <c r="Z296" s="21">
        <v>1</v>
      </c>
      <c r="AA296" s="21">
        <v>1</v>
      </c>
      <c r="AB296" s="22">
        <v>511.45</v>
      </c>
      <c r="AC296" s="23">
        <v>433.43220338983002</v>
      </c>
      <c r="AD296" s="23">
        <v>434.73250000000002</v>
      </c>
      <c r="AE296" s="24">
        <v>368.41737288135596</v>
      </c>
    </row>
    <row r="297" spans="20:31" x14ac:dyDescent="0.25">
      <c r="T297" s="3" t="s">
        <v>598</v>
      </c>
      <c r="U297" s="4" t="s">
        <v>599</v>
      </c>
      <c r="V297" s="20" t="s">
        <v>50</v>
      </c>
      <c r="W297" s="4" t="s">
        <v>71</v>
      </c>
      <c r="X297" s="20" t="s">
        <v>51</v>
      </c>
      <c r="Y297" s="21">
        <v>30</v>
      </c>
      <c r="Z297" s="21">
        <v>1</v>
      </c>
      <c r="AA297" s="21">
        <v>1</v>
      </c>
      <c r="AB297" s="22">
        <v>1626.55</v>
      </c>
      <c r="AC297" s="23">
        <v>1378.43220338983</v>
      </c>
      <c r="AD297" s="23">
        <v>1382.5675000000001</v>
      </c>
      <c r="AE297" s="24">
        <v>1171.667372881356</v>
      </c>
    </row>
    <row r="298" spans="20:31" x14ac:dyDescent="0.25">
      <c r="T298" s="3" t="s">
        <v>600</v>
      </c>
      <c r="U298" s="4" t="s">
        <v>601</v>
      </c>
      <c r="V298" s="20" t="s">
        <v>50</v>
      </c>
      <c r="W298" s="4"/>
      <c r="X298" s="20" t="s">
        <v>51</v>
      </c>
      <c r="Y298" s="21">
        <v>200</v>
      </c>
      <c r="Z298" s="21">
        <v>1</v>
      </c>
      <c r="AA298" s="21">
        <v>1</v>
      </c>
      <c r="AB298" s="22">
        <v>555.15</v>
      </c>
      <c r="AC298" s="23">
        <v>470.46610169490998</v>
      </c>
      <c r="AD298" s="23">
        <v>471.8775</v>
      </c>
      <c r="AE298" s="24">
        <v>399.89618644067798</v>
      </c>
    </row>
    <row r="299" spans="20:31" x14ac:dyDescent="0.25">
      <c r="T299" s="3" t="s">
        <v>602</v>
      </c>
      <c r="U299" s="4" t="s">
        <v>603</v>
      </c>
      <c r="V299" s="20" t="s">
        <v>50</v>
      </c>
      <c r="W299" s="5" t="s">
        <v>71</v>
      </c>
      <c r="X299" s="20" t="s">
        <v>51</v>
      </c>
      <c r="Y299" s="21">
        <v>20</v>
      </c>
      <c r="Z299" s="21">
        <v>1</v>
      </c>
      <c r="AA299" s="21">
        <v>1</v>
      </c>
      <c r="AB299" s="22">
        <v>2121.6</v>
      </c>
      <c r="AC299" s="23">
        <v>1797.9661016949101</v>
      </c>
      <c r="AD299" s="23">
        <v>1803.36</v>
      </c>
      <c r="AE299" s="24">
        <v>1528.2711864406779</v>
      </c>
    </row>
    <row r="300" spans="20:31" x14ac:dyDescent="0.25">
      <c r="T300" s="3" t="s">
        <v>604</v>
      </c>
      <c r="U300" s="5" t="s">
        <v>605</v>
      </c>
      <c r="V300" s="25" t="s">
        <v>50</v>
      </c>
      <c r="W300" s="5" t="s">
        <v>71</v>
      </c>
      <c r="X300" s="25" t="s">
        <v>51</v>
      </c>
      <c r="Y300" s="21">
        <v>180</v>
      </c>
      <c r="Z300" s="21">
        <v>1</v>
      </c>
      <c r="AA300" s="21">
        <v>1</v>
      </c>
      <c r="AB300" s="22">
        <v>613.74</v>
      </c>
      <c r="AC300" s="23">
        <v>520.11864406779</v>
      </c>
      <c r="AD300" s="23">
        <v>521.67899999999997</v>
      </c>
      <c r="AE300" s="24">
        <v>442.10084745762714</v>
      </c>
    </row>
    <row r="301" spans="20:31" x14ac:dyDescent="0.25">
      <c r="T301" s="19" t="s">
        <v>606</v>
      </c>
      <c r="U301" s="9"/>
      <c r="V301" s="9"/>
      <c r="W301" s="9"/>
      <c r="X301" s="9"/>
      <c r="Y301" s="10"/>
      <c r="Z301" s="10"/>
      <c r="AA301" s="10"/>
      <c r="AB301" s="11"/>
      <c r="AC301" s="11"/>
      <c r="AD301" s="11"/>
      <c r="AE301" s="12"/>
    </row>
    <row r="302" spans="20:31" x14ac:dyDescent="0.25">
      <c r="T302" s="3" t="s">
        <v>607</v>
      </c>
      <c r="U302" s="4" t="s">
        <v>608</v>
      </c>
      <c r="V302" s="20" t="s">
        <v>50</v>
      </c>
      <c r="W302" s="5" t="s">
        <v>71</v>
      </c>
      <c r="X302" s="20" t="s">
        <v>51</v>
      </c>
      <c r="Y302" s="21">
        <v>10</v>
      </c>
      <c r="Z302" s="21">
        <v>1</v>
      </c>
      <c r="AA302" s="21">
        <v>1</v>
      </c>
      <c r="AB302" s="22">
        <v>4243.2</v>
      </c>
      <c r="AC302" s="23">
        <v>3595.9322033898302</v>
      </c>
      <c r="AD302" s="23">
        <v>3606.72</v>
      </c>
      <c r="AE302" s="24">
        <v>3056.5423728813557</v>
      </c>
    </row>
    <row r="303" spans="20:31" x14ac:dyDescent="0.25">
      <c r="T303" s="3" t="s">
        <v>609</v>
      </c>
      <c r="U303" s="4" t="s">
        <v>610</v>
      </c>
      <c r="V303" s="20" t="s">
        <v>50</v>
      </c>
      <c r="W303" s="5" t="s">
        <v>71</v>
      </c>
      <c r="X303" s="20" t="s">
        <v>51</v>
      </c>
      <c r="Y303" s="21">
        <v>150</v>
      </c>
      <c r="Z303" s="21">
        <v>1</v>
      </c>
      <c r="AA303" s="21">
        <v>1</v>
      </c>
      <c r="AB303" s="22">
        <v>767.31</v>
      </c>
      <c r="AC303" s="23">
        <v>650.26271186439999</v>
      </c>
      <c r="AD303" s="23">
        <v>652.21349999999995</v>
      </c>
      <c r="AE303" s="24">
        <v>552.72330508474579</v>
      </c>
    </row>
    <row r="304" spans="20:31" x14ac:dyDescent="0.25">
      <c r="T304" s="3" t="s">
        <v>611</v>
      </c>
      <c r="U304" s="4" t="s">
        <v>612</v>
      </c>
      <c r="V304" s="20" t="s">
        <v>50</v>
      </c>
      <c r="W304" s="4" t="s">
        <v>71</v>
      </c>
      <c r="X304" s="20" t="s">
        <v>51</v>
      </c>
      <c r="Y304" s="21">
        <v>120</v>
      </c>
      <c r="Z304" s="21">
        <v>1</v>
      </c>
      <c r="AA304" s="21">
        <v>1</v>
      </c>
      <c r="AB304" s="22">
        <v>945.88</v>
      </c>
      <c r="AC304" s="23">
        <v>801.59322033898002</v>
      </c>
      <c r="AD304" s="23">
        <v>803.99800000000005</v>
      </c>
      <c r="AE304" s="24">
        <v>681.35423728813555</v>
      </c>
    </row>
    <row r="305" spans="20:31" x14ac:dyDescent="0.25">
      <c r="T305" s="3" t="s">
        <v>613</v>
      </c>
      <c r="U305" s="4" t="s">
        <v>614</v>
      </c>
      <c r="V305" s="20" t="s">
        <v>50</v>
      </c>
      <c r="W305" s="4"/>
      <c r="X305" s="20" t="s">
        <v>51</v>
      </c>
      <c r="Y305" s="21">
        <v>750</v>
      </c>
      <c r="Z305" s="21">
        <v>1</v>
      </c>
      <c r="AA305" s="21">
        <v>1</v>
      </c>
      <c r="AB305" s="22">
        <v>456.19</v>
      </c>
      <c r="AC305" s="23">
        <v>386.60169491524999</v>
      </c>
      <c r="AD305" s="23">
        <v>387.76150000000001</v>
      </c>
      <c r="AE305" s="24">
        <v>328.61144067796613</v>
      </c>
    </row>
    <row r="306" spans="20:31" x14ac:dyDescent="0.25">
      <c r="T306" s="3" t="s">
        <v>615</v>
      </c>
      <c r="U306" s="4" t="s">
        <v>616</v>
      </c>
      <c r="V306" s="20" t="s">
        <v>50</v>
      </c>
      <c r="W306" s="5" t="s">
        <v>71</v>
      </c>
      <c r="X306" s="20" t="s">
        <v>51</v>
      </c>
      <c r="Y306" s="21">
        <v>100</v>
      </c>
      <c r="Z306" s="21">
        <v>1</v>
      </c>
      <c r="AA306" s="21">
        <v>1</v>
      </c>
      <c r="AB306" s="22">
        <v>1124.45</v>
      </c>
      <c r="AC306" s="23">
        <v>952.92372881355004</v>
      </c>
      <c r="AD306" s="23">
        <v>955.78250000000003</v>
      </c>
      <c r="AE306" s="24">
        <v>809.98516949152543</v>
      </c>
    </row>
    <row r="307" spans="20:31" x14ac:dyDescent="0.25">
      <c r="T307" s="3" t="s">
        <v>617</v>
      </c>
      <c r="U307" s="4" t="s">
        <v>618</v>
      </c>
      <c r="V307" s="20" t="s">
        <v>50</v>
      </c>
      <c r="W307" s="4" t="s">
        <v>71</v>
      </c>
      <c r="X307" s="20" t="s">
        <v>51</v>
      </c>
      <c r="Y307" s="21">
        <v>80</v>
      </c>
      <c r="Z307" s="21">
        <v>1</v>
      </c>
      <c r="AA307" s="21">
        <v>1</v>
      </c>
      <c r="AB307" s="22">
        <v>1311.87</v>
      </c>
      <c r="AC307" s="23">
        <v>1111.7542372881301</v>
      </c>
      <c r="AD307" s="23">
        <v>1115.0895</v>
      </c>
      <c r="AE307" s="24">
        <v>944.9911016949153</v>
      </c>
    </row>
    <row r="308" spans="20:31" x14ac:dyDescent="0.25">
      <c r="T308" s="3" t="s">
        <v>619</v>
      </c>
      <c r="U308" s="4" t="s">
        <v>620</v>
      </c>
      <c r="V308" s="20" t="s">
        <v>50</v>
      </c>
      <c r="W308" s="4"/>
      <c r="X308" s="20" t="s">
        <v>51</v>
      </c>
      <c r="Y308" s="21">
        <v>500</v>
      </c>
      <c r="Z308" s="21">
        <v>1</v>
      </c>
      <c r="AA308" s="21">
        <v>1</v>
      </c>
      <c r="AB308" s="22">
        <v>484.18</v>
      </c>
      <c r="AC308" s="23">
        <v>410.32203389829999</v>
      </c>
      <c r="AD308" s="23">
        <v>411.553</v>
      </c>
      <c r="AE308" s="24">
        <v>348.77372881355933</v>
      </c>
    </row>
    <row r="309" spans="20:31" x14ac:dyDescent="0.25">
      <c r="T309" s="3" t="s">
        <v>621</v>
      </c>
      <c r="U309" s="4" t="s">
        <v>622</v>
      </c>
      <c r="V309" s="20" t="s">
        <v>50</v>
      </c>
      <c r="W309" s="4" t="s">
        <v>71</v>
      </c>
      <c r="X309" s="20" t="s">
        <v>51</v>
      </c>
      <c r="Y309" s="21">
        <v>50</v>
      </c>
      <c r="Z309" s="21">
        <v>1</v>
      </c>
      <c r="AA309" s="21">
        <v>1</v>
      </c>
      <c r="AB309" s="22">
        <v>1502.81</v>
      </c>
      <c r="AC309" s="23">
        <v>1273.56779661016</v>
      </c>
      <c r="AD309" s="23">
        <v>1277.3885</v>
      </c>
      <c r="AE309" s="24">
        <v>1082.5326271186441</v>
      </c>
    </row>
    <row r="310" spans="20:31" x14ac:dyDescent="0.25">
      <c r="T310" s="3" t="s">
        <v>623</v>
      </c>
      <c r="U310" s="4" t="s">
        <v>624</v>
      </c>
      <c r="V310" s="20" t="s">
        <v>50</v>
      </c>
      <c r="W310" s="4"/>
      <c r="X310" s="20" t="s">
        <v>51</v>
      </c>
      <c r="Y310" s="21">
        <v>300</v>
      </c>
      <c r="Z310" s="21">
        <v>1</v>
      </c>
      <c r="AA310" s="21">
        <v>1</v>
      </c>
      <c r="AB310" s="22">
        <v>510.54</v>
      </c>
      <c r="AC310" s="23">
        <v>432.66101694915</v>
      </c>
      <c r="AD310" s="23">
        <v>433.959</v>
      </c>
      <c r="AE310" s="24">
        <v>367.76186440677964</v>
      </c>
    </row>
    <row r="311" spans="20:31" x14ac:dyDescent="0.25">
      <c r="T311" s="3" t="s">
        <v>625</v>
      </c>
      <c r="U311" s="4" t="s">
        <v>626</v>
      </c>
      <c r="V311" s="20" t="s">
        <v>50</v>
      </c>
      <c r="W311" s="5" t="s">
        <v>71</v>
      </c>
      <c r="X311" s="20" t="s">
        <v>51</v>
      </c>
      <c r="Y311" s="21">
        <v>30</v>
      </c>
      <c r="Z311" s="21">
        <v>1</v>
      </c>
      <c r="AA311" s="21">
        <v>1</v>
      </c>
      <c r="AB311" s="22">
        <v>2227.69</v>
      </c>
      <c r="AC311" s="23">
        <v>1887.8728813559301</v>
      </c>
      <c r="AD311" s="23">
        <v>1893.5364999999999</v>
      </c>
      <c r="AE311" s="24">
        <v>1604.6919491525423</v>
      </c>
    </row>
    <row r="312" spans="20:31" x14ac:dyDescent="0.25">
      <c r="T312" s="3" t="s">
        <v>627</v>
      </c>
      <c r="U312" s="4" t="s">
        <v>628</v>
      </c>
      <c r="V312" s="20" t="s">
        <v>50</v>
      </c>
      <c r="W312" s="5" t="s">
        <v>71</v>
      </c>
      <c r="X312" s="20" t="s">
        <v>51</v>
      </c>
      <c r="Y312" s="21">
        <v>200</v>
      </c>
      <c r="Z312" s="21">
        <v>1</v>
      </c>
      <c r="AA312" s="21">
        <v>1</v>
      </c>
      <c r="AB312" s="22">
        <v>583.42999999999995</v>
      </c>
      <c r="AC312" s="23">
        <v>494.43220338983002</v>
      </c>
      <c r="AD312" s="23">
        <v>495.91550000000001</v>
      </c>
      <c r="AE312" s="24">
        <v>420.26737288135593</v>
      </c>
    </row>
    <row r="313" spans="20:31" x14ac:dyDescent="0.25">
      <c r="T313" s="3" t="s">
        <v>629</v>
      </c>
      <c r="U313" s="5" t="s">
        <v>630</v>
      </c>
      <c r="V313" s="25" t="s">
        <v>50</v>
      </c>
      <c r="W313" s="5" t="s">
        <v>71</v>
      </c>
      <c r="X313" s="25" t="s">
        <v>51</v>
      </c>
      <c r="Y313" s="21">
        <v>20</v>
      </c>
      <c r="Z313" s="21">
        <v>1</v>
      </c>
      <c r="AA313" s="21">
        <v>1</v>
      </c>
      <c r="AB313" s="22">
        <v>3049.8</v>
      </c>
      <c r="AC313" s="23">
        <v>2584.57627118644</v>
      </c>
      <c r="AD313" s="23">
        <v>2592.33</v>
      </c>
      <c r="AE313" s="24">
        <v>2196.8898305084745</v>
      </c>
    </row>
    <row r="314" spans="20:31" x14ac:dyDescent="0.25">
      <c r="T314" s="19" t="s">
        <v>631</v>
      </c>
      <c r="U314" s="9"/>
      <c r="V314" s="9"/>
      <c r="W314" s="9"/>
      <c r="X314" s="9"/>
      <c r="Y314" s="10"/>
      <c r="Z314" s="10"/>
      <c r="AA314" s="10"/>
      <c r="AB314" s="11"/>
      <c r="AC314" s="11"/>
      <c r="AD314" s="11"/>
      <c r="AE314" s="12"/>
    </row>
    <row r="315" spans="20:31" x14ac:dyDescent="0.25">
      <c r="T315" s="3" t="s">
        <v>632</v>
      </c>
      <c r="U315" s="4" t="s">
        <v>633</v>
      </c>
      <c r="V315" s="20" t="s">
        <v>50</v>
      </c>
      <c r="W315" s="4" t="s">
        <v>71</v>
      </c>
      <c r="X315" s="20" t="s">
        <v>51</v>
      </c>
      <c r="Y315" s="21">
        <v>10</v>
      </c>
      <c r="Z315" s="21">
        <v>1</v>
      </c>
      <c r="AA315" s="21">
        <v>1</v>
      </c>
      <c r="AB315" s="22">
        <v>5433.88</v>
      </c>
      <c r="AC315" s="23">
        <v>4604.9830508474497</v>
      </c>
      <c r="AD315" s="23">
        <v>4618.7979999999998</v>
      </c>
      <c r="AE315" s="24">
        <v>3914.2355932203391</v>
      </c>
    </row>
    <row r="316" spans="20:31" x14ac:dyDescent="0.25">
      <c r="T316" s="3" t="s">
        <v>634</v>
      </c>
      <c r="U316" s="4" t="s">
        <v>635</v>
      </c>
      <c r="V316" s="20" t="s">
        <v>50</v>
      </c>
      <c r="W316" s="4"/>
      <c r="X316" s="20" t="s">
        <v>51</v>
      </c>
      <c r="Y316" s="21">
        <v>150</v>
      </c>
      <c r="Z316" s="21">
        <v>1</v>
      </c>
      <c r="AA316" s="21">
        <v>1</v>
      </c>
      <c r="AB316" s="22">
        <v>1056.5999999999999</v>
      </c>
      <c r="AC316" s="23">
        <v>895.42372881355004</v>
      </c>
      <c r="AD316" s="23">
        <v>898.11</v>
      </c>
      <c r="AE316" s="24">
        <v>761.11016949152543</v>
      </c>
    </row>
    <row r="317" spans="20:31" x14ac:dyDescent="0.25">
      <c r="T317" s="3" t="s">
        <v>636</v>
      </c>
      <c r="U317" s="4" t="s">
        <v>637</v>
      </c>
      <c r="V317" s="20" t="s">
        <v>50</v>
      </c>
      <c r="W317" s="4" t="s">
        <v>71</v>
      </c>
      <c r="X317" s="25" t="s">
        <v>51</v>
      </c>
      <c r="Y317" s="21">
        <v>120</v>
      </c>
      <c r="Z317" s="21">
        <v>1</v>
      </c>
      <c r="AA317" s="21">
        <v>1</v>
      </c>
      <c r="AB317" s="22">
        <v>1302.5</v>
      </c>
      <c r="AC317" s="23">
        <v>1103.81355932203</v>
      </c>
      <c r="AD317" s="23">
        <v>1107.125</v>
      </c>
      <c r="AE317" s="24">
        <v>938.24152542372883</v>
      </c>
    </row>
    <row r="318" spans="20:31" x14ac:dyDescent="0.25">
      <c r="T318" s="3" t="s">
        <v>638</v>
      </c>
      <c r="U318" s="4" t="s">
        <v>639</v>
      </c>
      <c r="V318" s="20" t="s">
        <v>50</v>
      </c>
      <c r="W318" s="4"/>
      <c r="X318" s="25" t="s">
        <v>367</v>
      </c>
      <c r="Y318" s="21">
        <v>750</v>
      </c>
      <c r="Z318" s="21">
        <v>1</v>
      </c>
      <c r="AA318" s="21">
        <v>1</v>
      </c>
      <c r="AB318" s="22">
        <v>667.59</v>
      </c>
      <c r="AC318" s="23">
        <v>565.75423728812996</v>
      </c>
      <c r="AD318" s="23">
        <v>567.45150000000001</v>
      </c>
      <c r="AE318" s="24">
        <v>480.89110169491528</v>
      </c>
    </row>
    <row r="319" spans="20:31" x14ac:dyDescent="0.25">
      <c r="T319" s="3" t="s">
        <v>640</v>
      </c>
      <c r="U319" s="4" t="s">
        <v>641</v>
      </c>
      <c r="V319" s="20" t="s">
        <v>50</v>
      </c>
      <c r="W319" s="5" t="s">
        <v>71</v>
      </c>
      <c r="X319" s="20" t="s">
        <v>51</v>
      </c>
      <c r="Y319" s="21">
        <v>100</v>
      </c>
      <c r="Z319" s="21">
        <v>1</v>
      </c>
      <c r="AA319" s="21">
        <v>1</v>
      </c>
      <c r="AB319" s="22">
        <v>1548.4</v>
      </c>
      <c r="AC319" s="23">
        <v>1312.2033898305001</v>
      </c>
      <c r="AD319" s="23">
        <v>1316.14</v>
      </c>
      <c r="AE319" s="24">
        <v>1115.3728813559321</v>
      </c>
    </row>
    <row r="320" spans="20:31" x14ac:dyDescent="0.25">
      <c r="T320" s="3" t="s">
        <v>642</v>
      </c>
      <c r="U320" s="4" t="s">
        <v>643</v>
      </c>
      <c r="V320" s="20" t="s">
        <v>50</v>
      </c>
      <c r="W320" s="4" t="s">
        <v>71</v>
      </c>
      <c r="X320" s="25" t="s">
        <v>51</v>
      </c>
      <c r="Y320" s="21">
        <v>80</v>
      </c>
      <c r="Z320" s="21">
        <v>1</v>
      </c>
      <c r="AA320" s="21">
        <v>1</v>
      </c>
      <c r="AB320" s="22">
        <v>1806.43</v>
      </c>
      <c r="AC320" s="23">
        <v>1530.8728813559301</v>
      </c>
      <c r="AD320" s="23">
        <v>1535.4655</v>
      </c>
      <c r="AE320" s="24">
        <v>1301.2419491525425</v>
      </c>
    </row>
    <row r="321" spans="20:31" x14ac:dyDescent="0.25">
      <c r="T321" s="3" t="s">
        <v>644</v>
      </c>
      <c r="U321" s="4" t="s">
        <v>645</v>
      </c>
      <c r="V321" s="20" t="s">
        <v>50</v>
      </c>
      <c r="W321" s="4"/>
      <c r="X321" s="25" t="s">
        <v>646</v>
      </c>
      <c r="Y321" s="21">
        <v>500</v>
      </c>
      <c r="Z321" s="21">
        <v>1</v>
      </c>
      <c r="AA321" s="21">
        <v>1</v>
      </c>
      <c r="AB321" s="22">
        <v>717.31</v>
      </c>
      <c r="AC321" s="23">
        <v>607.88983050847003</v>
      </c>
      <c r="AD321" s="23">
        <v>609.71349999999995</v>
      </c>
      <c r="AE321" s="24">
        <v>516.70635593220334</v>
      </c>
    </row>
    <row r="322" spans="20:31" x14ac:dyDescent="0.25">
      <c r="T322" s="3" t="s">
        <v>647</v>
      </c>
      <c r="U322" s="4" t="s">
        <v>648</v>
      </c>
      <c r="V322" s="20" t="s">
        <v>50</v>
      </c>
      <c r="W322" s="4" t="s">
        <v>71</v>
      </c>
      <c r="X322" s="25" t="s">
        <v>51</v>
      </c>
      <c r="Y322" s="21">
        <v>50</v>
      </c>
      <c r="Z322" s="21">
        <v>1</v>
      </c>
      <c r="AA322" s="21">
        <v>1</v>
      </c>
      <c r="AB322" s="22">
        <v>2069.37</v>
      </c>
      <c r="AC322" s="23">
        <v>1753.7033898305001</v>
      </c>
      <c r="AD322" s="23">
        <v>1758.9645</v>
      </c>
      <c r="AE322" s="24">
        <v>1490.6478813559322</v>
      </c>
    </row>
    <row r="323" spans="20:31" x14ac:dyDescent="0.25">
      <c r="T323" s="3" t="s">
        <v>649</v>
      </c>
      <c r="U323" s="4" t="s">
        <v>650</v>
      </c>
      <c r="V323" s="20" t="s">
        <v>50</v>
      </c>
      <c r="W323" s="4"/>
      <c r="X323" s="25" t="s">
        <v>367</v>
      </c>
      <c r="Y323" s="21">
        <v>350</v>
      </c>
      <c r="Z323" s="21">
        <v>1</v>
      </c>
      <c r="AA323" s="21">
        <v>1</v>
      </c>
      <c r="AB323" s="22">
        <v>769.56</v>
      </c>
      <c r="AC323" s="23">
        <v>652.16949152541997</v>
      </c>
      <c r="AD323" s="23">
        <v>654.12599999999998</v>
      </c>
      <c r="AE323" s="24">
        <v>554.34406779661015</v>
      </c>
    </row>
    <row r="324" spans="20:31" x14ac:dyDescent="0.25">
      <c r="T324" s="3" t="s">
        <v>651</v>
      </c>
      <c r="U324" s="4" t="s">
        <v>652</v>
      </c>
      <c r="V324" s="20" t="s">
        <v>50</v>
      </c>
      <c r="W324" s="4" t="s">
        <v>71</v>
      </c>
      <c r="X324" s="20" t="s">
        <v>51</v>
      </c>
      <c r="Y324" s="21">
        <v>30</v>
      </c>
      <c r="Z324" s="21">
        <v>1</v>
      </c>
      <c r="AA324" s="21">
        <v>1</v>
      </c>
      <c r="AB324" s="22">
        <v>3005.6</v>
      </c>
      <c r="AC324" s="23">
        <v>2547.1186440677898</v>
      </c>
      <c r="AD324" s="23">
        <v>2554.7600000000002</v>
      </c>
      <c r="AE324" s="24">
        <v>2165.0508474576272</v>
      </c>
    </row>
    <row r="325" spans="20:31" x14ac:dyDescent="0.25">
      <c r="T325" s="3" t="s">
        <v>653</v>
      </c>
      <c r="U325" s="4" t="s">
        <v>654</v>
      </c>
      <c r="V325" s="20" t="s">
        <v>50</v>
      </c>
      <c r="W325" s="4"/>
      <c r="X325" s="20" t="s">
        <v>51</v>
      </c>
      <c r="Y325" s="21">
        <v>200</v>
      </c>
      <c r="Z325" s="21">
        <v>1</v>
      </c>
      <c r="AA325" s="21">
        <v>1</v>
      </c>
      <c r="AB325" s="22">
        <v>803.39</v>
      </c>
      <c r="AC325" s="23">
        <v>680.83898305084006</v>
      </c>
      <c r="AD325" s="23">
        <v>682.88149999999996</v>
      </c>
      <c r="AE325" s="24">
        <v>578.71313559322039</v>
      </c>
    </row>
    <row r="326" spans="20:31" x14ac:dyDescent="0.25">
      <c r="T326" s="3" t="s">
        <v>655</v>
      </c>
      <c r="U326" s="5" t="s">
        <v>656</v>
      </c>
      <c r="V326" s="25" t="s">
        <v>50</v>
      </c>
      <c r="W326" s="5" t="s">
        <v>71</v>
      </c>
      <c r="X326" s="25" t="s">
        <v>51</v>
      </c>
      <c r="Y326" s="21">
        <v>20</v>
      </c>
      <c r="Z326" s="21">
        <v>1</v>
      </c>
      <c r="AA326" s="21">
        <v>1</v>
      </c>
      <c r="AB326" s="22">
        <v>4031.59</v>
      </c>
      <c r="AC326" s="23">
        <v>3416.6016949152499</v>
      </c>
      <c r="AD326" s="23">
        <v>3426.8515000000002</v>
      </c>
      <c r="AE326" s="24">
        <v>2904.1114406779661</v>
      </c>
    </row>
    <row r="327" spans="20:31" x14ac:dyDescent="0.25">
      <c r="T327" s="19" t="s">
        <v>657</v>
      </c>
      <c r="U327" s="9"/>
      <c r="V327" s="9"/>
      <c r="W327" s="9"/>
      <c r="X327" s="9"/>
      <c r="Y327" s="10"/>
      <c r="Z327" s="10"/>
      <c r="AA327" s="10"/>
      <c r="AB327" s="11"/>
      <c r="AC327" s="11"/>
      <c r="AD327" s="11"/>
      <c r="AE327" s="12"/>
    </row>
    <row r="328" spans="20:31" x14ac:dyDescent="0.25">
      <c r="T328" s="3" t="s">
        <v>658</v>
      </c>
      <c r="U328" s="4" t="s">
        <v>659</v>
      </c>
      <c r="V328" s="20" t="s">
        <v>50</v>
      </c>
      <c r="W328" s="5" t="s">
        <v>71</v>
      </c>
      <c r="X328" s="20" t="s">
        <v>51</v>
      </c>
      <c r="Y328" s="21">
        <v>10</v>
      </c>
      <c r="Z328" s="21">
        <v>1</v>
      </c>
      <c r="AA328" s="21">
        <v>1</v>
      </c>
      <c r="AB328" s="22">
        <v>4243.2</v>
      </c>
      <c r="AC328" s="23">
        <v>3595.9322033898302</v>
      </c>
      <c r="AD328" s="23">
        <v>3606.72</v>
      </c>
      <c r="AE328" s="24">
        <v>3056.5423728813557</v>
      </c>
    </row>
    <row r="329" spans="20:31" x14ac:dyDescent="0.25">
      <c r="T329" s="3" t="s">
        <v>660</v>
      </c>
      <c r="U329" s="4" t="s">
        <v>661</v>
      </c>
      <c r="V329" s="20" t="s">
        <v>50</v>
      </c>
      <c r="W329" s="5" t="s">
        <v>71</v>
      </c>
      <c r="X329" s="20" t="s">
        <v>51</v>
      </c>
      <c r="Y329" s="21">
        <v>150</v>
      </c>
      <c r="Z329" s="21">
        <v>1</v>
      </c>
      <c r="AA329" s="21">
        <v>1</v>
      </c>
      <c r="AB329" s="22">
        <v>767.31</v>
      </c>
      <c r="AC329" s="23">
        <v>650.26271186439999</v>
      </c>
      <c r="AD329" s="23">
        <v>652.21349999999995</v>
      </c>
      <c r="AE329" s="24">
        <v>552.72330508474579</v>
      </c>
    </row>
    <row r="330" spans="20:31" x14ac:dyDescent="0.25">
      <c r="T330" s="3" t="s">
        <v>662</v>
      </c>
      <c r="U330" s="4" t="s">
        <v>663</v>
      </c>
      <c r="V330" s="20" t="s">
        <v>50</v>
      </c>
      <c r="W330" s="4" t="s">
        <v>71</v>
      </c>
      <c r="X330" s="25" t="s">
        <v>51</v>
      </c>
      <c r="Y330" s="21">
        <v>120</v>
      </c>
      <c r="Z330" s="21">
        <v>1</v>
      </c>
      <c r="AA330" s="21">
        <v>1</v>
      </c>
      <c r="AB330" s="22">
        <v>945.88</v>
      </c>
      <c r="AC330" s="23">
        <v>801.59322033898002</v>
      </c>
      <c r="AD330" s="23">
        <v>803.99800000000005</v>
      </c>
      <c r="AE330" s="24">
        <v>681.35423728813555</v>
      </c>
    </row>
    <row r="331" spans="20:31" x14ac:dyDescent="0.25">
      <c r="T331" s="3" t="s">
        <v>664</v>
      </c>
      <c r="U331" s="4" t="s">
        <v>665</v>
      </c>
      <c r="V331" s="20" t="s">
        <v>50</v>
      </c>
      <c r="W331" s="4"/>
      <c r="X331" s="25" t="s">
        <v>367</v>
      </c>
      <c r="Y331" s="21">
        <v>750</v>
      </c>
      <c r="Z331" s="21">
        <v>1</v>
      </c>
      <c r="AA331" s="21">
        <v>1</v>
      </c>
      <c r="AB331" s="22">
        <v>456.19</v>
      </c>
      <c r="AC331" s="23">
        <v>386.60169491524999</v>
      </c>
      <c r="AD331" s="23">
        <v>387.76150000000001</v>
      </c>
      <c r="AE331" s="24">
        <v>328.61144067796613</v>
      </c>
    </row>
    <row r="332" spans="20:31" x14ac:dyDescent="0.25">
      <c r="T332" s="3" t="s">
        <v>666</v>
      </c>
      <c r="U332" s="4" t="s">
        <v>667</v>
      </c>
      <c r="V332" s="20" t="s">
        <v>50</v>
      </c>
      <c r="W332" s="5" t="s">
        <v>71</v>
      </c>
      <c r="X332" s="20" t="s">
        <v>51</v>
      </c>
      <c r="Y332" s="21">
        <v>100</v>
      </c>
      <c r="Z332" s="21">
        <v>1</v>
      </c>
      <c r="AA332" s="21">
        <v>1</v>
      </c>
      <c r="AB332" s="22">
        <v>1124.45</v>
      </c>
      <c r="AC332" s="23">
        <v>952.92372881355004</v>
      </c>
      <c r="AD332" s="23">
        <v>955.78250000000003</v>
      </c>
      <c r="AE332" s="24">
        <v>809.98516949152543</v>
      </c>
    </row>
    <row r="333" spans="20:31" x14ac:dyDescent="0.25">
      <c r="T333" s="3" t="s">
        <v>668</v>
      </c>
      <c r="U333" s="4" t="s">
        <v>669</v>
      </c>
      <c r="V333" s="20" t="s">
        <v>50</v>
      </c>
      <c r="W333" s="4" t="s">
        <v>71</v>
      </c>
      <c r="X333" s="25" t="s">
        <v>51</v>
      </c>
      <c r="Y333" s="21">
        <v>80</v>
      </c>
      <c r="Z333" s="21">
        <v>1</v>
      </c>
      <c r="AA333" s="21">
        <v>1</v>
      </c>
      <c r="AB333" s="22">
        <v>1311.87</v>
      </c>
      <c r="AC333" s="23">
        <v>1111.7542372881301</v>
      </c>
      <c r="AD333" s="23">
        <v>1115.0895</v>
      </c>
      <c r="AE333" s="24">
        <v>944.9911016949153</v>
      </c>
    </row>
    <row r="334" spans="20:31" x14ac:dyDescent="0.25">
      <c r="T334" s="3" t="s">
        <v>670</v>
      </c>
      <c r="U334" s="4" t="s">
        <v>671</v>
      </c>
      <c r="V334" s="20" t="s">
        <v>50</v>
      </c>
      <c r="W334" s="4"/>
      <c r="X334" s="25" t="s">
        <v>367</v>
      </c>
      <c r="Y334" s="21">
        <v>500</v>
      </c>
      <c r="Z334" s="21">
        <v>1</v>
      </c>
      <c r="AA334" s="21">
        <v>1</v>
      </c>
      <c r="AB334" s="22">
        <v>484.18</v>
      </c>
      <c r="AC334" s="23">
        <v>410.32203389829999</v>
      </c>
      <c r="AD334" s="23">
        <v>411.553</v>
      </c>
      <c r="AE334" s="24">
        <v>348.77372881355933</v>
      </c>
    </row>
    <row r="335" spans="20:31" x14ac:dyDescent="0.25">
      <c r="T335" s="3" t="s">
        <v>672</v>
      </c>
      <c r="U335" s="4" t="s">
        <v>673</v>
      </c>
      <c r="V335" s="20" t="s">
        <v>50</v>
      </c>
      <c r="W335" s="4" t="s">
        <v>71</v>
      </c>
      <c r="X335" s="25" t="s">
        <v>51</v>
      </c>
      <c r="Y335" s="21">
        <v>50</v>
      </c>
      <c r="Z335" s="21">
        <v>1</v>
      </c>
      <c r="AA335" s="21">
        <v>1</v>
      </c>
      <c r="AB335" s="22">
        <v>1502.81</v>
      </c>
      <c r="AC335" s="23">
        <v>1273.56779661016</v>
      </c>
      <c r="AD335" s="23">
        <v>1277.3885</v>
      </c>
      <c r="AE335" s="24">
        <v>1082.5326271186441</v>
      </c>
    </row>
    <row r="336" spans="20:31" x14ac:dyDescent="0.25">
      <c r="T336" s="3" t="s">
        <v>674</v>
      </c>
      <c r="U336" s="4" t="s">
        <v>675</v>
      </c>
      <c r="V336" s="20" t="s">
        <v>50</v>
      </c>
      <c r="W336" s="4"/>
      <c r="X336" s="25" t="s">
        <v>367</v>
      </c>
      <c r="Y336" s="21">
        <v>350</v>
      </c>
      <c r="Z336" s="21">
        <v>1</v>
      </c>
      <c r="AA336" s="21">
        <v>1</v>
      </c>
      <c r="AB336" s="22">
        <v>510.54</v>
      </c>
      <c r="AC336" s="23">
        <v>432.66101694915</v>
      </c>
      <c r="AD336" s="23">
        <v>433.959</v>
      </c>
      <c r="AE336" s="24">
        <v>367.76186440677964</v>
      </c>
    </row>
    <row r="337" spans="20:31" x14ac:dyDescent="0.25">
      <c r="T337" s="3" t="s">
        <v>676</v>
      </c>
      <c r="U337" s="4" t="s">
        <v>677</v>
      </c>
      <c r="V337" s="20" t="s">
        <v>50</v>
      </c>
      <c r="W337" s="4" t="s">
        <v>71</v>
      </c>
      <c r="X337" s="20" t="s">
        <v>51</v>
      </c>
      <c r="Y337" s="21">
        <v>30</v>
      </c>
      <c r="Z337" s="21">
        <v>1</v>
      </c>
      <c r="AA337" s="21">
        <v>1</v>
      </c>
      <c r="AB337" s="22">
        <v>2227.69</v>
      </c>
      <c r="AC337" s="23">
        <v>1887.8728813559301</v>
      </c>
      <c r="AD337" s="23">
        <v>1893.5364999999999</v>
      </c>
      <c r="AE337" s="24">
        <v>1604.6919491525423</v>
      </c>
    </row>
    <row r="338" spans="20:31" x14ac:dyDescent="0.25">
      <c r="T338" s="3" t="s">
        <v>678</v>
      </c>
      <c r="U338" s="4" t="s">
        <v>679</v>
      </c>
      <c r="V338" s="20" t="s">
        <v>50</v>
      </c>
      <c r="W338" s="4"/>
      <c r="X338" s="20" t="s">
        <v>51</v>
      </c>
      <c r="Y338" s="21">
        <v>200</v>
      </c>
      <c r="Z338" s="21">
        <v>1</v>
      </c>
      <c r="AA338" s="21">
        <v>1</v>
      </c>
      <c r="AB338" s="22">
        <v>583.42999999999995</v>
      </c>
      <c r="AC338" s="23">
        <v>494.43220338983002</v>
      </c>
      <c r="AD338" s="23">
        <v>495.91550000000001</v>
      </c>
      <c r="AE338" s="24">
        <v>420.26737288135593</v>
      </c>
    </row>
    <row r="339" spans="20:31" x14ac:dyDescent="0.25">
      <c r="T339" s="3" t="s">
        <v>680</v>
      </c>
      <c r="U339" s="5" t="s">
        <v>681</v>
      </c>
      <c r="V339" s="25" t="s">
        <v>50</v>
      </c>
      <c r="W339" s="5" t="s">
        <v>71</v>
      </c>
      <c r="X339" s="25" t="s">
        <v>51</v>
      </c>
      <c r="Y339" s="21">
        <v>20</v>
      </c>
      <c r="Z339" s="21">
        <v>1</v>
      </c>
      <c r="AA339" s="21">
        <v>1</v>
      </c>
      <c r="AB339" s="22">
        <v>3049.8</v>
      </c>
      <c r="AC339" s="23">
        <v>2584.57627118644</v>
      </c>
      <c r="AD339" s="23">
        <v>2592.33</v>
      </c>
      <c r="AE339" s="24">
        <v>2196.8898305084745</v>
      </c>
    </row>
    <row r="340" spans="20:31" x14ac:dyDescent="0.25">
      <c r="T340" s="19" t="s">
        <v>682</v>
      </c>
      <c r="U340" s="9"/>
      <c r="V340" s="9"/>
      <c r="W340" s="9"/>
      <c r="X340" s="9"/>
      <c r="Y340" s="10"/>
      <c r="Z340" s="10"/>
      <c r="AA340" s="10"/>
      <c r="AB340" s="11"/>
      <c r="AC340" s="11"/>
      <c r="AD340" s="11"/>
      <c r="AE340" s="12"/>
    </row>
    <row r="341" spans="20:31" x14ac:dyDescent="0.25">
      <c r="T341" s="3" t="s">
        <v>683</v>
      </c>
      <c r="U341" s="4" t="s">
        <v>684</v>
      </c>
      <c r="V341" s="20" t="s">
        <v>50</v>
      </c>
      <c r="W341" s="5" t="s">
        <v>71</v>
      </c>
      <c r="X341" s="20" t="s">
        <v>51</v>
      </c>
      <c r="Y341" s="21">
        <v>10</v>
      </c>
      <c r="Z341" s="21">
        <v>1</v>
      </c>
      <c r="AA341" s="21">
        <v>1</v>
      </c>
      <c r="AB341" s="22">
        <v>5723.86</v>
      </c>
      <c r="AC341" s="23">
        <v>4850.7288135593199</v>
      </c>
      <c r="AD341" s="23">
        <v>4865.2809999999999</v>
      </c>
      <c r="AE341" s="24">
        <v>4123.1194915254237</v>
      </c>
    </row>
    <row r="342" spans="20:31" x14ac:dyDescent="0.25">
      <c r="T342" s="3" t="s">
        <v>685</v>
      </c>
      <c r="U342" s="4" t="s">
        <v>686</v>
      </c>
      <c r="V342" s="20" t="s">
        <v>50</v>
      </c>
      <c r="W342" s="5" t="s">
        <v>71</v>
      </c>
      <c r="X342" s="20" t="s">
        <v>51</v>
      </c>
      <c r="Y342" s="21">
        <v>150</v>
      </c>
      <c r="Z342" s="21">
        <v>1</v>
      </c>
      <c r="AA342" s="21">
        <v>1</v>
      </c>
      <c r="AB342" s="22">
        <v>1089.6500000000001</v>
      </c>
      <c r="AC342" s="23">
        <v>923.43220338982997</v>
      </c>
      <c r="AD342" s="23">
        <v>926.20249999999999</v>
      </c>
      <c r="AE342" s="24">
        <v>784.91737288135596</v>
      </c>
    </row>
    <row r="343" spans="20:31" x14ac:dyDescent="0.25">
      <c r="T343" s="3" t="s">
        <v>687</v>
      </c>
      <c r="U343" s="4" t="s">
        <v>688</v>
      </c>
      <c r="V343" s="20" t="s">
        <v>50</v>
      </c>
      <c r="W343" s="4" t="s">
        <v>71</v>
      </c>
      <c r="X343" s="20" t="s">
        <v>51</v>
      </c>
      <c r="Y343" s="21">
        <v>120</v>
      </c>
      <c r="Z343" s="21">
        <v>1</v>
      </c>
      <c r="AA343" s="21">
        <v>1</v>
      </c>
      <c r="AB343" s="22">
        <v>1289.67</v>
      </c>
      <c r="AC343" s="23">
        <v>1092.9406779661001</v>
      </c>
      <c r="AD343" s="23">
        <v>1096.2194999999999</v>
      </c>
      <c r="AE343" s="24">
        <v>928.99957627118647</v>
      </c>
    </row>
    <row r="344" spans="20:31" x14ac:dyDescent="0.25">
      <c r="T344" s="3" t="s">
        <v>689</v>
      </c>
      <c r="U344" s="4" t="s">
        <v>690</v>
      </c>
      <c r="V344" s="20" t="s">
        <v>50</v>
      </c>
      <c r="W344" s="4"/>
      <c r="X344" s="20" t="s">
        <v>51</v>
      </c>
      <c r="Y344" s="21">
        <v>750</v>
      </c>
      <c r="Z344" s="21">
        <v>1</v>
      </c>
      <c r="AA344" s="21">
        <v>1</v>
      </c>
      <c r="AB344" s="22">
        <v>572.66999999999996</v>
      </c>
      <c r="AC344" s="23">
        <v>485.31355932203002</v>
      </c>
      <c r="AD344" s="23">
        <v>486.76949999999999</v>
      </c>
      <c r="AE344" s="24">
        <v>412.51652542372881</v>
      </c>
    </row>
    <row r="345" spans="20:31" x14ac:dyDescent="0.25">
      <c r="T345" s="3" t="s">
        <v>691</v>
      </c>
      <c r="U345" s="4" t="s">
        <v>692</v>
      </c>
      <c r="V345" s="20" t="s">
        <v>50</v>
      </c>
      <c r="W345" s="5" t="s">
        <v>71</v>
      </c>
      <c r="X345" s="20" t="s">
        <v>51</v>
      </c>
      <c r="Y345" s="21">
        <v>100</v>
      </c>
      <c r="Z345" s="21">
        <v>1</v>
      </c>
      <c r="AA345" s="21">
        <v>1</v>
      </c>
      <c r="AB345" s="22">
        <v>1575.29</v>
      </c>
      <c r="AC345" s="23">
        <v>1334.9915254237201</v>
      </c>
      <c r="AD345" s="23">
        <v>1338.9965</v>
      </c>
      <c r="AE345" s="24">
        <v>1134.7427966101695</v>
      </c>
    </row>
    <row r="346" spans="20:31" x14ac:dyDescent="0.25">
      <c r="T346" s="3" t="s">
        <v>693</v>
      </c>
      <c r="U346" s="4" t="s">
        <v>694</v>
      </c>
      <c r="V346" s="20" t="s">
        <v>50</v>
      </c>
      <c r="W346" s="4" t="s">
        <v>71</v>
      </c>
      <c r="X346" s="20" t="s">
        <v>51</v>
      </c>
      <c r="Y346" s="21">
        <v>80</v>
      </c>
      <c r="Z346" s="21">
        <v>1</v>
      </c>
      <c r="AA346" s="21">
        <v>1</v>
      </c>
      <c r="AB346" s="22">
        <v>1851.76</v>
      </c>
      <c r="AC346" s="23">
        <v>1569.28813559322</v>
      </c>
      <c r="AD346" s="23">
        <v>1573.9960000000001</v>
      </c>
      <c r="AE346" s="24">
        <v>1333.8949152542373</v>
      </c>
    </row>
    <row r="347" spans="20:31" x14ac:dyDescent="0.25">
      <c r="T347" s="3" t="s">
        <v>695</v>
      </c>
      <c r="U347" s="4" t="s">
        <v>696</v>
      </c>
      <c r="V347" s="20" t="s">
        <v>50</v>
      </c>
      <c r="W347" s="4"/>
      <c r="X347" s="20" t="s">
        <v>51</v>
      </c>
      <c r="Y347" s="21">
        <v>500</v>
      </c>
      <c r="Z347" s="21">
        <v>1</v>
      </c>
      <c r="AA347" s="21">
        <v>1</v>
      </c>
      <c r="AB347" s="22">
        <v>647.62</v>
      </c>
      <c r="AC347" s="23">
        <v>548.83050847457002</v>
      </c>
      <c r="AD347" s="23">
        <v>550.47699999999998</v>
      </c>
      <c r="AE347" s="24">
        <v>466.50593220338982</v>
      </c>
    </row>
    <row r="348" spans="20:31" x14ac:dyDescent="0.25">
      <c r="T348" s="3" t="s">
        <v>697</v>
      </c>
      <c r="U348" s="4" t="s">
        <v>698</v>
      </c>
      <c r="V348" s="20" t="s">
        <v>50</v>
      </c>
      <c r="W348" s="4" t="s">
        <v>71</v>
      </c>
      <c r="X348" s="20" t="s">
        <v>51</v>
      </c>
      <c r="Y348" s="21">
        <v>50</v>
      </c>
      <c r="Z348" s="21">
        <v>1</v>
      </c>
      <c r="AA348" s="21">
        <v>1</v>
      </c>
      <c r="AB348" s="22">
        <v>2122.67</v>
      </c>
      <c r="AC348" s="23">
        <v>1798.8728813559301</v>
      </c>
      <c r="AD348" s="23">
        <v>1804.2695000000001</v>
      </c>
      <c r="AE348" s="24">
        <v>1529.0419491525424</v>
      </c>
    </row>
    <row r="349" spans="20:31" x14ac:dyDescent="0.25">
      <c r="T349" s="3" t="s">
        <v>699</v>
      </c>
      <c r="U349" s="4" t="s">
        <v>700</v>
      </c>
      <c r="V349" s="20" t="s">
        <v>50</v>
      </c>
      <c r="W349" s="4"/>
      <c r="X349" s="20" t="s">
        <v>51</v>
      </c>
      <c r="Y349" s="21">
        <v>300</v>
      </c>
      <c r="Z349" s="21">
        <v>1</v>
      </c>
      <c r="AA349" s="21">
        <v>1</v>
      </c>
      <c r="AB349" s="22">
        <v>719.22</v>
      </c>
      <c r="AC349" s="23">
        <v>609.50847457627003</v>
      </c>
      <c r="AD349" s="23">
        <v>611.33699999999999</v>
      </c>
      <c r="AE349" s="24">
        <v>518.08220338983051</v>
      </c>
    </row>
    <row r="350" spans="20:31" x14ac:dyDescent="0.25">
      <c r="T350" s="3" t="s">
        <v>701</v>
      </c>
      <c r="U350" s="4" t="s">
        <v>702</v>
      </c>
      <c r="V350" s="20" t="s">
        <v>50</v>
      </c>
      <c r="W350" s="4" t="s">
        <v>71</v>
      </c>
      <c r="X350" s="20" t="s">
        <v>51</v>
      </c>
      <c r="Y350" s="21">
        <v>30</v>
      </c>
      <c r="Z350" s="21">
        <v>1</v>
      </c>
      <c r="AA350" s="21">
        <v>1</v>
      </c>
      <c r="AB350" s="22">
        <v>3222.18</v>
      </c>
      <c r="AC350" s="23">
        <v>2730.6610169491501</v>
      </c>
      <c r="AD350" s="23">
        <v>2738.8530000000001</v>
      </c>
      <c r="AE350" s="24">
        <v>2321.0618644067795</v>
      </c>
    </row>
    <row r="351" spans="20:31" x14ac:dyDescent="0.25">
      <c r="T351" s="3" t="s">
        <v>703</v>
      </c>
      <c r="U351" s="4" t="s">
        <v>704</v>
      </c>
      <c r="V351" s="20" t="s">
        <v>50</v>
      </c>
      <c r="W351" s="4"/>
      <c r="X351" s="20" t="s">
        <v>51</v>
      </c>
      <c r="Y351" s="21">
        <v>200</v>
      </c>
      <c r="Z351" s="21">
        <v>1</v>
      </c>
      <c r="AA351" s="21">
        <v>1</v>
      </c>
      <c r="AB351" s="22">
        <v>806.62</v>
      </c>
      <c r="AC351" s="23">
        <v>683.57627118643995</v>
      </c>
      <c r="AD351" s="23">
        <v>685.62699999999995</v>
      </c>
      <c r="AE351" s="24">
        <v>581.03983050847455</v>
      </c>
    </row>
    <row r="352" spans="20:31" x14ac:dyDescent="0.25">
      <c r="T352" s="3" t="s">
        <v>705</v>
      </c>
      <c r="U352" s="5" t="s">
        <v>706</v>
      </c>
      <c r="V352" s="25" t="s">
        <v>50</v>
      </c>
      <c r="W352" s="5" t="s">
        <v>71</v>
      </c>
      <c r="X352" s="25" t="s">
        <v>51</v>
      </c>
      <c r="Y352" s="21">
        <v>20</v>
      </c>
      <c r="Z352" s="21">
        <v>1</v>
      </c>
      <c r="AA352" s="21">
        <v>1</v>
      </c>
      <c r="AB352" s="22">
        <v>4336.0200000000004</v>
      </c>
      <c r="AC352" s="23">
        <v>3674.5932203389798</v>
      </c>
      <c r="AD352" s="23">
        <v>3685.6170000000002</v>
      </c>
      <c r="AE352" s="24">
        <v>3123.4042372881354</v>
      </c>
    </row>
    <row r="353" spans="20:31" x14ac:dyDescent="0.25">
      <c r="T353" s="19" t="s">
        <v>707</v>
      </c>
      <c r="U353" s="9"/>
      <c r="V353" s="9"/>
      <c r="W353" s="9"/>
      <c r="X353" s="9"/>
      <c r="Y353" s="10"/>
      <c r="Z353" s="10"/>
      <c r="AA353" s="10"/>
      <c r="AB353" s="11"/>
      <c r="AC353" s="11"/>
      <c r="AD353" s="11"/>
      <c r="AE353" s="12"/>
    </row>
    <row r="354" spans="20:31" x14ac:dyDescent="0.25">
      <c r="T354" s="3" t="s">
        <v>708</v>
      </c>
      <c r="U354" s="4" t="s">
        <v>709</v>
      </c>
      <c r="V354" s="20" t="s">
        <v>50</v>
      </c>
      <c r="W354" s="5" t="s">
        <v>71</v>
      </c>
      <c r="X354" s="20" t="s">
        <v>51</v>
      </c>
      <c r="Y354" s="21">
        <v>10</v>
      </c>
      <c r="Z354" s="21">
        <v>1</v>
      </c>
      <c r="AA354" s="21">
        <v>1</v>
      </c>
      <c r="AB354" s="22">
        <v>5838.35</v>
      </c>
      <c r="AC354" s="23">
        <v>4947.7542372881298</v>
      </c>
      <c r="AD354" s="23">
        <v>4962.5974999999999</v>
      </c>
      <c r="AE354" s="24">
        <v>4205.5911016949149</v>
      </c>
    </row>
    <row r="355" spans="20:31" x14ac:dyDescent="0.25">
      <c r="T355" s="3" t="s">
        <v>710</v>
      </c>
      <c r="U355" s="4" t="s">
        <v>711</v>
      </c>
      <c r="V355" s="20" t="s">
        <v>50</v>
      </c>
      <c r="W355" s="5" t="s">
        <v>71</v>
      </c>
      <c r="X355" s="20" t="s">
        <v>51</v>
      </c>
      <c r="Y355" s="21">
        <v>150</v>
      </c>
      <c r="Z355" s="21">
        <v>1</v>
      </c>
      <c r="AA355" s="21">
        <v>1</v>
      </c>
      <c r="AB355" s="22">
        <v>1350.09</v>
      </c>
      <c r="AC355" s="23">
        <v>1144.14406779661</v>
      </c>
      <c r="AD355" s="23">
        <v>1147.5764999999999</v>
      </c>
      <c r="AE355" s="24">
        <v>972.52245762711868</v>
      </c>
    </row>
    <row r="356" spans="20:31" x14ac:dyDescent="0.25">
      <c r="T356" s="3" t="s">
        <v>712</v>
      </c>
      <c r="U356" s="4" t="s">
        <v>713</v>
      </c>
      <c r="V356" s="20" t="s">
        <v>50</v>
      </c>
      <c r="W356" s="4" t="s">
        <v>71</v>
      </c>
      <c r="X356" s="20" t="s">
        <v>51</v>
      </c>
      <c r="Y356" s="21">
        <v>120</v>
      </c>
      <c r="Z356" s="21">
        <v>1</v>
      </c>
      <c r="AA356" s="21">
        <v>1</v>
      </c>
      <c r="AB356" s="22">
        <v>1597.89</v>
      </c>
      <c r="AC356" s="23">
        <v>1354.14406779661</v>
      </c>
      <c r="AD356" s="23">
        <v>1358.2065</v>
      </c>
      <c r="AE356" s="24">
        <v>1151.0224576271187</v>
      </c>
    </row>
    <row r="357" spans="20:31" x14ac:dyDescent="0.25">
      <c r="T357" s="3" t="s">
        <v>714</v>
      </c>
      <c r="U357" s="4" t="s">
        <v>715</v>
      </c>
      <c r="V357" s="20" t="s">
        <v>50</v>
      </c>
      <c r="W357" s="4"/>
      <c r="X357" s="20" t="s">
        <v>51</v>
      </c>
      <c r="Y357" s="21">
        <v>750</v>
      </c>
      <c r="Z357" s="21">
        <v>1</v>
      </c>
      <c r="AA357" s="21">
        <v>1</v>
      </c>
      <c r="AB357" s="22">
        <v>911.76</v>
      </c>
      <c r="AC357" s="23">
        <v>772.67796610169</v>
      </c>
      <c r="AD357" s="23">
        <v>774.99599999999998</v>
      </c>
      <c r="AE357" s="24">
        <v>656.77627118644068</v>
      </c>
    </row>
    <row r="358" spans="20:31" x14ac:dyDescent="0.25">
      <c r="T358" s="3" t="s">
        <v>716</v>
      </c>
      <c r="U358" s="4" t="s">
        <v>717</v>
      </c>
      <c r="V358" s="20" t="s">
        <v>50</v>
      </c>
      <c r="W358" s="5" t="s">
        <v>71</v>
      </c>
      <c r="X358" s="20" t="s">
        <v>51</v>
      </c>
      <c r="Y358" s="21">
        <v>100</v>
      </c>
      <c r="Z358" s="21">
        <v>1</v>
      </c>
      <c r="AA358" s="21">
        <v>1</v>
      </c>
      <c r="AB358" s="22">
        <v>1951.78</v>
      </c>
      <c r="AC358" s="23">
        <v>1654.05084745762</v>
      </c>
      <c r="AD358" s="23">
        <v>1659.0129999999999</v>
      </c>
      <c r="AE358" s="24">
        <v>1405.9432203389831</v>
      </c>
    </row>
    <row r="359" spans="20:31" x14ac:dyDescent="0.25">
      <c r="T359" s="3" t="s">
        <v>718</v>
      </c>
      <c r="U359" s="4" t="s">
        <v>719</v>
      </c>
      <c r="V359" s="20" t="s">
        <v>50</v>
      </c>
      <c r="W359" s="4" t="s">
        <v>71</v>
      </c>
      <c r="X359" s="20" t="s">
        <v>51</v>
      </c>
      <c r="Y359" s="21">
        <v>80</v>
      </c>
      <c r="Z359" s="21">
        <v>1</v>
      </c>
      <c r="AA359" s="21">
        <v>1</v>
      </c>
      <c r="AB359" s="22">
        <v>2294.3200000000002</v>
      </c>
      <c r="AC359" s="23">
        <v>1944.3389830508399</v>
      </c>
      <c r="AD359" s="23">
        <v>1950.172</v>
      </c>
      <c r="AE359" s="24">
        <v>1652.6881355932203</v>
      </c>
    </row>
    <row r="360" spans="20:31" x14ac:dyDescent="0.25">
      <c r="T360" s="3" t="s">
        <v>720</v>
      </c>
      <c r="U360" s="4" t="s">
        <v>721</v>
      </c>
      <c r="V360" s="20" t="s">
        <v>50</v>
      </c>
      <c r="W360" s="4"/>
      <c r="X360" s="20" t="s">
        <v>51</v>
      </c>
      <c r="Y360" s="21">
        <v>500</v>
      </c>
      <c r="Z360" s="21">
        <v>1</v>
      </c>
      <c r="AA360" s="21">
        <v>1</v>
      </c>
      <c r="AB360" s="22">
        <v>882.64</v>
      </c>
      <c r="AC360" s="23">
        <v>748</v>
      </c>
      <c r="AD360" s="23">
        <v>750.24400000000003</v>
      </c>
      <c r="AE360" s="24">
        <v>635.79999999999995</v>
      </c>
    </row>
    <row r="361" spans="20:31" x14ac:dyDescent="0.25">
      <c r="T361" s="3" t="s">
        <v>722</v>
      </c>
      <c r="U361" s="4" t="s">
        <v>723</v>
      </c>
      <c r="V361" s="20" t="s">
        <v>50</v>
      </c>
      <c r="W361" s="4" t="s">
        <v>71</v>
      </c>
      <c r="X361" s="20" t="s">
        <v>51</v>
      </c>
      <c r="Y361" s="21">
        <v>50</v>
      </c>
      <c r="Z361" s="21">
        <v>1</v>
      </c>
      <c r="AA361" s="21">
        <v>1</v>
      </c>
      <c r="AB361" s="22">
        <v>2122.67</v>
      </c>
      <c r="AC361" s="23">
        <v>1798.8728813559301</v>
      </c>
      <c r="AD361" s="23">
        <v>1804.2695000000001</v>
      </c>
      <c r="AE361" s="24">
        <v>1529.0419491525424</v>
      </c>
    </row>
    <row r="362" spans="20:31" x14ac:dyDescent="0.25">
      <c r="T362" s="3" t="s">
        <v>724</v>
      </c>
      <c r="U362" s="4" t="s">
        <v>725</v>
      </c>
      <c r="V362" s="20" t="s">
        <v>50</v>
      </c>
      <c r="W362" s="4"/>
      <c r="X362" s="20" t="s">
        <v>51</v>
      </c>
      <c r="Y362" s="21">
        <v>300</v>
      </c>
      <c r="Z362" s="21">
        <v>1</v>
      </c>
      <c r="AA362" s="21">
        <v>1</v>
      </c>
      <c r="AB362" s="22">
        <v>980.23</v>
      </c>
      <c r="AC362" s="23">
        <v>830.70338983049999</v>
      </c>
      <c r="AD362" s="23">
        <v>833.19550000000004</v>
      </c>
      <c r="AE362" s="24">
        <v>706.09788135593226</v>
      </c>
    </row>
    <row r="363" spans="20:31" x14ac:dyDescent="0.25">
      <c r="T363" s="3" t="s">
        <v>726</v>
      </c>
      <c r="U363" s="4" t="s">
        <v>727</v>
      </c>
      <c r="V363" s="20" t="s">
        <v>50</v>
      </c>
      <c r="W363" s="4" t="s">
        <v>71</v>
      </c>
      <c r="X363" s="20" t="s">
        <v>51</v>
      </c>
      <c r="Y363" s="21">
        <v>30</v>
      </c>
      <c r="Z363" s="21">
        <v>1</v>
      </c>
      <c r="AA363" s="21">
        <v>1</v>
      </c>
      <c r="AB363" s="22">
        <v>3286.62</v>
      </c>
      <c r="AC363" s="23">
        <v>2785.2711864406701</v>
      </c>
      <c r="AD363" s="23">
        <v>2793.627</v>
      </c>
      <c r="AE363" s="24">
        <v>2367.4805084745763</v>
      </c>
    </row>
    <row r="364" spans="20:31" x14ac:dyDescent="0.25">
      <c r="T364" s="3" t="s">
        <v>728</v>
      </c>
      <c r="U364" s="4" t="s">
        <v>729</v>
      </c>
      <c r="V364" s="20" t="s">
        <v>50</v>
      </c>
      <c r="W364" s="4"/>
      <c r="X364" s="20" t="s">
        <v>51</v>
      </c>
      <c r="Y364" s="21">
        <v>200</v>
      </c>
      <c r="Z364" s="21">
        <v>1</v>
      </c>
      <c r="AA364" s="21">
        <v>1</v>
      </c>
      <c r="AB364" s="22">
        <v>999.4</v>
      </c>
      <c r="AC364" s="23">
        <v>846.94915254237003</v>
      </c>
      <c r="AD364" s="23">
        <v>849.49</v>
      </c>
      <c r="AE364" s="24">
        <v>719.90677966101691</v>
      </c>
    </row>
    <row r="365" spans="20:31" x14ac:dyDescent="0.25">
      <c r="T365" s="3" t="s">
        <v>730</v>
      </c>
      <c r="U365" s="5" t="s">
        <v>731</v>
      </c>
      <c r="V365" s="25" t="s">
        <v>50</v>
      </c>
      <c r="W365" s="5" t="s">
        <v>71</v>
      </c>
      <c r="X365" s="25" t="s">
        <v>51</v>
      </c>
      <c r="Y365" s="21">
        <v>20</v>
      </c>
      <c r="Z365" s="21">
        <v>1</v>
      </c>
      <c r="AA365" s="21">
        <v>1</v>
      </c>
      <c r="AB365" s="22">
        <v>4422.75</v>
      </c>
      <c r="AC365" s="23">
        <v>3748.0932203389798</v>
      </c>
      <c r="AD365" s="23">
        <v>3759.3375000000001</v>
      </c>
      <c r="AE365" s="24">
        <v>3185.8792372881358</v>
      </c>
    </row>
    <row r="366" spans="20:31" x14ac:dyDescent="0.25">
      <c r="T366" s="19" t="s">
        <v>732</v>
      </c>
      <c r="U366" s="9"/>
      <c r="V366" s="9"/>
      <c r="W366" s="9"/>
      <c r="X366" s="9"/>
      <c r="Y366" s="10"/>
      <c r="Z366" s="10"/>
      <c r="AA366" s="10"/>
      <c r="AB366" s="11"/>
      <c r="AC366" s="11"/>
      <c r="AD366" s="11"/>
      <c r="AE366" s="12"/>
    </row>
    <row r="367" spans="20:31" x14ac:dyDescent="0.25">
      <c r="T367" s="3" t="s">
        <v>733</v>
      </c>
      <c r="U367" s="4" t="s">
        <v>734</v>
      </c>
      <c r="V367" s="20" t="s">
        <v>50</v>
      </c>
      <c r="W367" s="5" t="s">
        <v>71</v>
      </c>
      <c r="X367" s="20" t="s">
        <v>51</v>
      </c>
      <c r="Y367" s="21">
        <v>10</v>
      </c>
      <c r="Z367" s="21">
        <v>1</v>
      </c>
      <c r="AA367" s="21">
        <v>1</v>
      </c>
      <c r="AB367" s="22">
        <v>5723.86</v>
      </c>
      <c r="AC367" s="23">
        <v>4850.7288135593199</v>
      </c>
      <c r="AD367" s="23">
        <v>4865.2809999999999</v>
      </c>
      <c r="AE367" s="24">
        <v>4123.1194915254237</v>
      </c>
    </row>
    <row r="368" spans="20:31" x14ac:dyDescent="0.25">
      <c r="T368" s="3" t="s">
        <v>735</v>
      </c>
      <c r="U368" s="4" t="s">
        <v>736</v>
      </c>
      <c r="V368" s="20" t="s">
        <v>50</v>
      </c>
      <c r="W368" s="5" t="s">
        <v>71</v>
      </c>
      <c r="X368" s="20" t="s">
        <v>51</v>
      </c>
      <c r="Y368" s="21">
        <v>150</v>
      </c>
      <c r="Z368" s="21">
        <v>1</v>
      </c>
      <c r="AA368" s="21">
        <v>1</v>
      </c>
      <c r="AB368" s="22">
        <v>1089.6500000000001</v>
      </c>
      <c r="AC368" s="23">
        <v>923.43220338982997</v>
      </c>
      <c r="AD368" s="23">
        <v>926.20249999999999</v>
      </c>
      <c r="AE368" s="24">
        <v>784.91737288135596</v>
      </c>
    </row>
    <row r="369" spans="20:31" x14ac:dyDescent="0.25">
      <c r="T369" s="3" t="s">
        <v>737</v>
      </c>
      <c r="U369" s="4" t="s">
        <v>738</v>
      </c>
      <c r="V369" s="20" t="s">
        <v>50</v>
      </c>
      <c r="W369" s="4" t="s">
        <v>71</v>
      </c>
      <c r="X369" s="20" t="s">
        <v>51</v>
      </c>
      <c r="Y369" s="21">
        <v>120</v>
      </c>
      <c r="Z369" s="21">
        <v>1</v>
      </c>
      <c r="AA369" s="21">
        <v>1</v>
      </c>
      <c r="AB369" s="22">
        <v>1289.67</v>
      </c>
      <c r="AC369" s="23">
        <v>1092.9406779661001</v>
      </c>
      <c r="AD369" s="23">
        <v>1096.2194999999999</v>
      </c>
      <c r="AE369" s="24">
        <v>928.99957627118647</v>
      </c>
    </row>
    <row r="370" spans="20:31" x14ac:dyDescent="0.25">
      <c r="T370" s="3" t="s">
        <v>739</v>
      </c>
      <c r="U370" s="4" t="s">
        <v>740</v>
      </c>
      <c r="V370" s="20" t="s">
        <v>50</v>
      </c>
      <c r="W370" s="4"/>
      <c r="X370" s="20" t="s">
        <v>51</v>
      </c>
      <c r="Y370" s="21">
        <v>750</v>
      </c>
      <c r="Z370" s="21">
        <v>1</v>
      </c>
      <c r="AA370" s="21">
        <v>1</v>
      </c>
      <c r="AB370" s="22">
        <v>572.66999999999996</v>
      </c>
      <c r="AC370" s="23">
        <v>485.31355932203002</v>
      </c>
      <c r="AD370" s="23">
        <v>486.76949999999999</v>
      </c>
      <c r="AE370" s="24">
        <v>412.51652542372881</v>
      </c>
    </row>
    <row r="371" spans="20:31" x14ac:dyDescent="0.25">
      <c r="T371" s="3" t="s">
        <v>741</v>
      </c>
      <c r="U371" s="4" t="s">
        <v>742</v>
      </c>
      <c r="V371" s="20" t="s">
        <v>50</v>
      </c>
      <c r="W371" s="5" t="s">
        <v>71</v>
      </c>
      <c r="X371" s="20" t="s">
        <v>51</v>
      </c>
      <c r="Y371" s="21">
        <v>100</v>
      </c>
      <c r="Z371" s="21">
        <v>1</v>
      </c>
      <c r="AA371" s="21">
        <v>1</v>
      </c>
      <c r="AB371" s="22">
        <v>1575.29</v>
      </c>
      <c r="AC371" s="23">
        <v>1334.9915254237201</v>
      </c>
      <c r="AD371" s="23">
        <v>1338.9965</v>
      </c>
      <c r="AE371" s="24">
        <v>1134.7427966101695</v>
      </c>
    </row>
    <row r="372" spans="20:31" x14ac:dyDescent="0.25">
      <c r="T372" s="3" t="s">
        <v>743</v>
      </c>
      <c r="U372" s="4" t="s">
        <v>744</v>
      </c>
      <c r="V372" s="20" t="s">
        <v>50</v>
      </c>
      <c r="W372" s="4" t="s">
        <v>71</v>
      </c>
      <c r="X372" s="20" t="s">
        <v>51</v>
      </c>
      <c r="Y372" s="21">
        <v>80</v>
      </c>
      <c r="Z372" s="21">
        <v>1</v>
      </c>
      <c r="AA372" s="21">
        <v>1</v>
      </c>
      <c r="AB372" s="22">
        <v>1851.76</v>
      </c>
      <c r="AC372" s="23">
        <v>1569.28813559322</v>
      </c>
      <c r="AD372" s="23">
        <v>1573.9960000000001</v>
      </c>
      <c r="AE372" s="24">
        <v>1333.8949152542373</v>
      </c>
    </row>
    <row r="373" spans="20:31" x14ac:dyDescent="0.25">
      <c r="T373" s="3" t="s">
        <v>745</v>
      </c>
      <c r="U373" s="4" t="s">
        <v>746</v>
      </c>
      <c r="V373" s="20" t="s">
        <v>50</v>
      </c>
      <c r="W373" s="4"/>
      <c r="X373" s="20" t="s">
        <v>51</v>
      </c>
      <c r="Y373" s="21">
        <v>500</v>
      </c>
      <c r="Z373" s="21">
        <v>1</v>
      </c>
      <c r="AA373" s="21">
        <v>1</v>
      </c>
      <c r="AB373" s="22">
        <v>647.62</v>
      </c>
      <c r="AC373" s="23">
        <v>548.83050847457002</v>
      </c>
      <c r="AD373" s="23">
        <v>550.47699999999998</v>
      </c>
      <c r="AE373" s="24">
        <v>466.50593220338982</v>
      </c>
    </row>
    <row r="374" spans="20:31" x14ac:dyDescent="0.25">
      <c r="T374" s="3" t="s">
        <v>747</v>
      </c>
      <c r="U374" s="4" t="s">
        <v>748</v>
      </c>
      <c r="V374" s="20" t="s">
        <v>50</v>
      </c>
      <c r="W374" s="4" t="s">
        <v>71</v>
      </c>
      <c r="X374" s="20" t="s">
        <v>51</v>
      </c>
      <c r="Y374" s="21">
        <v>50</v>
      </c>
      <c r="Z374" s="21">
        <v>1</v>
      </c>
      <c r="AA374" s="21">
        <v>1</v>
      </c>
      <c r="AB374" s="22">
        <v>2122.67</v>
      </c>
      <c r="AC374" s="23">
        <v>1798.8728813559301</v>
      </c>
      <c r="AD374" s="23">
        <v>1804.2695000000001</v>
      </c>
      <c r="AE374" s="24">
        <v>1529.0419491525424</v>
      </c>
    </row>
    <row r="375" spans="20:31" x14ac:dyDescent="0.25">
      <c r="T375" s="3" t="s">
        <v>749</v>
      </c>
      <c r="U375" s="4" t="s">
        <v>750</v>
      </c>
      <c r="V375" s="20" t="s">
        <v>50</v>
      </c>
      <c r="W375" s="4"/>
      <c r="X375" s="20" t="s">
        <v>51</v>
      </c>
      <c r="Y375" s="21">
        <v>300</v>
      </c>
      <c r="Z375" s="21">
        <v>1</v>
      </c>
      <c r="AA375" s="21">
        <v>1</v>
      </c>
      <c r="AB375" s="22">
        <v>719.22</v>
      </c>
      <c r="AC375" s="23">
        <v>609.50847457627003</v>
      </c>
      <c r="AD375" s="23">
        <v>611.33699999999999</v>
      </c>
      <c r="AE375" s="24">
        <v>518.08220338983051</v>
      </c>
    </row>
    <row r="376" spans="20:31" x14ac:dyDescent="0.25">
      <c r="T376" s="3" t="s">
        <v>751</v>
      </c>
      <c r="U376" s="4" t="s">
        <v>752</v>
      </c>
      <c r="V376" s="20" t="s">
        <v>50</v>
      </c>
      <c r="W376" s="4" t="s">
        <v>71</v>
      </c>
      <c r="X376" s="20" t="s">
        <v>51</v>
      </c>
      <c r="Y376" s="21">
        <v>30</v>
      </c>
      <c r="Z376" s="21">
        <v>1</v>
      </c>
      <c r="AA376" s="21">
        <v>1</v>
      </c>
      <c r="AB376" s="22">
        <v>3222.18</v>
      </c>
      <c r="AC376" s="23">
        <v>2730.6610169491501</v>
      </c>
      <c r="AD376" s="23">
        <v>2738.8530000000001</v>
      </c>
      <c r="AE376" s="24">
        <v>2321.0618644067795</v>
      </c>
    </row>
    <row r="377" spans="20:31" x14ac:dyDescent="0.25">
      <c r="T377" s="3" t="s">
        <v>753</v>
      </c>
      <c r="U377" s="4" t="s">
        <v>754</v>
      </c>
      <c r="V377" s="20" t="s">
        <v>50</v>
      </c>
      <c r="W377" s="4"/>
      <c r="X377" s="20" t="s">
        <v>51</v>
      </c>
      <c r="Y377" s="21">
        <v>200</v>
      </c>
      <c r="Z377" s="21">
        <v>1</v>
      </c>
      <c r="AA377" s="21">
        <v>1</v>
      </c>
      <c r="AB377" s="22">
        <v>806.62</v>
      </c>
      <c r="AC377" s="23">
        <v>683.57627118643995</v>
      </c>
      <c r="AD377" s="23">
        <v>685.62699999999995</v>
      </c>
      <c r="AE377" s="24">
        <v>581.03983050847455</v>
      </c>
    </row>
    <row r="378" spans="20:31" x14ac:dyDescent="0.25">
      <c r="T378" s="3" t="s">
        <v>755</v>
      </c>
      <c r="U378" s="5" t="s">
        <v>756</v>
      </c>
      <c r="V378" s="25" t="s">
        <v>50</v>
      </c>
      <c r="W378" s="5" t="s">
        <v>71</v>
      </c>
      <c r="X378" s="25" t="s">
        <v>51</v>
      </c>
      <c r="Y378" s="21">
        <v>20</v>
      </c>
      <c r="Z378" s="21">
        <v>1</v>
      </c>
      <c r="AA378" s="21">
        <v>1</v>
      </c>
      <c r="AB378" s="22">
        <v>4336.0200000000004</v>
      </c>
      <c r="AC378" s="23">
        <v>3674.5932203389798</v>
      </c>
      <c r="AD378" s="23">
        <v>3685.6170000000002</v>
      </c>
      <c r="AE378" s="24">
        <v>3123.4042372881354</v>
      </c>
    </row>
    <row r="379" spans="20:31" x14ac:dyDescent="0.25">
      <c r="T379" s="19" t="s">
        <v>757</v>
      </c>
      <c r="U379" s="9"/>
      <c r="V379" s="9"/>
      <c r="W379" s="9"/>
      <c r="X379" s="9"/>
      <c r="Y379" s="10"/>
      <c r="Z379" s="10"/>
      <c r="AA379" s="10"/>
      <c r="AB379" s="11"/>
      <c r="AC379" s="11"/>
      <c r="AD379" s="11"/>
      <c r="AE379" s="12"/>
    </row>
    <row r="380" spans="20:31" x14ac:dyDescent="0.25">
      <c r="T380" s="3" t="s">
        <v>758</v>
      </c>
      <c r="U380" s="4" t="s">
        <v>759</v>
      </c>
      <c r="V380" s="20" t="s">
        <v>50</v>
      </c>
      <c r="W380" s="5" t="s">
        <v>71</v>
      </c>
      <c r="X380" s="20" t="s">
        <v>51</v>
      </c>
      <c r="Y380" s="21">
        <v>10</v>
      </c>
      <c r="Z380" s="21">
        <v>1</v>
      </c>
      <c r="AA380" s="21">
        <v>1</v>
      </c>
      <c r="AB380" s="22">
        <v>17115.61</v>
      </c>
      <c r="AC380" s="23">
        <v>14504.754237288131</v>
      </c>
      <c r="AD380" s="23">
        <v>14548.2685</v>
      </c>
      <c r="AE380" s="24">
        <v>12329.041101694915</v>
      </c>
    </row>
    <row r="381" spans="20:31" x14ac:dyDescent="0.25">
      <c r="T381" s="3" t="s">
        <v>760</v>
      </c>
      <c r="U381" s="4" t="s">
        <v>761</v>
      </c>
      <c r="V381" s="20" t="s">
        <v>50</v>
      </c>
      <c r="W381" s="5" t="s">
        <v>71</v>
      </c>
      <c r="X381" s="20" t="s">
        <v>51</v>
      </c>
      <c r="Y381" s="21">
        <v>150</v>
      </c>
      <c r="Z381" s="21">
        <v>1</v>
      </c>
      <c r="AA381" s="21">
        <v>1</v>
      </c>
      <c r="AB381" s="22">
        <v>2028.79</v>
      </c>
      <c r="AC381" s="23">
        <v>1719.31355932203</v>
      </c>
      <c r="AD381" s="23">
        <v>1724.4715000000001</v>
      </c>
      <c r="AE381" s="24">
        <v>1461.4165254237289</v>
      </c>
    </row>
    <row r="382" spans="20:31" x14ac:dyDescent="0.25">
      <c r="T382" s="3" t="s">
        <v>762</v>
      </c>
      <c r="U382" s="4" t="s">
        <v>763</v>
      </c>
      <c r="V382" s="20" t="s">
        <v>50</v>
      </c>
      <c r="W382" s="5" t="s">
        <v>71</v>
      </c>
      <c r="X382" s="20" t="s">
        <v>51</v>
      </c>
      <c r="Y382" s="21">
        <v>120</v>
      </c>
      <c r="Z382" s="21">
        <v>1</v>
      </c>
      <c r="AA382" s="21">
        <v>1</v>
      </c>
      <c r="AB382" s="22">
        <v>3121.19</v>
      </c>
      <c r="AC382" s="23">
        <v>2645.07627118644</v>
      </c>
      <c r="AD382" s="23">
        <v>2653.0115000000001</v>
      </c>
      <c r="AE382" s="24">
        <v>2248.3148305084746</v>
      </c>
    </row>
    <row r="383" spans="20:31" x14ac:dyDescent="0.25">
      <c r="T383" s="3" t="s">
        <v>764</v>
      </c>
      <c r="U383" s="4" t="s">
        <v>765</v>
      </c>
      <c r="V383" s="20" t="s">
        <v>50</v>
      </c>
      <c r="W383" s="5" t="s">
        <v>71</v>
      </c>
      <c r="X383" s="20" t="s">
        <v>51</v>
      </c>
      <c r="Y383" s="21">
        <v>750</v>
      </c>
      <c r="Z383" s="21">
        <v>1</v>
      </c>
      <c r="AA383" s="21">
        <v>1</v>
      </c>
      <c r="AB383" s="22">
        <v>667.28</v>
      </c>
      <c r="AC383" s="23">
        <v>565.49152542371996</v>
      </c>
      <c r="AD383" s="23">
        <v>567.18799999999999</v>
      </c>
      <c r="AE383" s="24">
        <v>480.66779661016949</v>
      </c>
    </row>
    <row r="384" spans="20:31" x14ac:dyDescent="0.25">
      <c r="T384" s="3" t="s">
        <v>766</v>
      </c>
      <c r="U384" s="4" t="s">
        <v>767</v>
      </c>
      <c r="V384" s="20" t="s">
        <v>50</v>
      </c>
      <c r="W384" s="5" t="s">
        <v>71</v>
      </c>
      <c r="X384" s="20" t="s">
        <v>51</v>
      </c>
      <c r="Y384" s="21">
        <v>100</v>
      </c>
      <c r="Z384" s="21">
        <v>1</v>
      </c>
      <c r="AA384" s="21">
        <v>1</v>
      </c>
      <c r="AB384" s="22">
        <v>3982.08</v>
      </c>
      <c r="AC384" s="23">
        <v>3374.6440677966102</v>
      </c>
      <c r="AD384" s="23">
        <v>3384.768</v>
      </c>
      <c r="AE384" s="24">
        <v>2868.4474576271186</v>
      </c>
    </row>
    <row r="385" spans="20:31" x14ac:dyDescent="0.25">
      <c r="T385" s="3" t="s">
        <v>768</v>
      </c>
      <c r="U385" s="4" t="s">
        <v>769</v>
      </c>
      <c r="V385" s="20" t="s">
        <v>50</v>
      </c>
      <c r="W385" s="5" t="s">
        <v>71</v>
      </c>
      <c r="X385" s="20" t="s">
        <v>51</v>
      </c>
      <c r="Y385" s="21">
        <v>80</v>
      </c>
      <c r="Z385" s="21">
        <v>1</v>
      </c>
      <c r="AA385" s="21">
        <v>1</v>
      </c>
      <c r="AB385" s="22">
        <v>4865.3999999999996</v>
      </c>
      <c r="AC385" s="23">
        <v>4123.2203389830502</v>
      </c>
      <c r="AD385" s="23">
        <v>4135.59</v>
      </c>
      <c r="AE385" s="24">
        <v>3504.7372881355932</v>
      </c>
    </row>
    <row r="386" spans="20:31" x14ac:dyDescent="0.25">
      <c r="T386" s="3" t="s">
        <v>770</v>
      </c>
      <c r="U386" s="4" t="s">
        <v>771</v>
      </c>
      <c r="V386" s="20" t="s">
        <v>50</v>
      </c>
      <c r="W386" s="5" t="s">
        <v>71</v>
      </c>
      <c r="X386" s="20" t="s">
        <v>51</v>
      </c>
      <c r="Y386" s="21">
        <v>500</v>
      </c>
      <c r="Z386" s="21">
        <v>1</v>
      </c>
      <c r="AA386" s="21">
        <v>1</v>
      </c>
      <c r="AB386" s="22">
        <v>773.94</v>
      </c>
      <c r="AC386" s="23">
        <v>655.88135593219999</v>
      </c>
      <c r="AD386" s="23">
        <v>657.84900000000005</v>
      </c>
      <c r="AE386" s="24">
        <v>557.49915254237283</v>
      </c>
    </row>
    <row r="387" spans="20:31" x14ac:dyDescent="0.25">
      <c r="T387" s="3" t="s">
        <v>772</v>
      </c>
      <c r="U387" s="4" t="s">
        <v>773</v>
      </c>
      <c r="V387" s="20" t="s">
        <v>50</v>
      </c>
      <c r="W387" s="5" t="s">
        <v>71</v>
      </c>
      <c r="X387" s="20" t="s">
        <v>51</v>
      </c>
      <c r="Y387" s="21">
        <v>50</v>
      </c>
      <c r="Z387" s="21">
        <v>1</v>
      </c>
      <c r="AA387" s="21">
        <v>1</v>
      </c>
      <c r="AB387" s="22">
        <v>5769.11</v>
      </c>
      <c r="AC387" s="23">
        <v>4889.07627118644</v>
      </c>
      <c r="AD387" s="23">
        <v>4903.7434999999996</v>
      </c>
      <c r="AE387" s="24">
        <v>4155.7148305084747</v>
      </c>
    </row>
    <row r="388" spans="20:31" x14ac:dyDescent="0.25">
      <c r="T388" s="3" t="s">
        <v>774</v>
      </c>
      <c r="U388" s="4" t="s">
        <v>775</v>
      </c>
      <c r="V388" s="20" t="s">
        <v>50</v>
      </c>
      <c r="W388" s="5" t="s">
        <v>71</v>
      </c>
      <c r="X388" s="20" t="s">
        <v>51</v>
      </c>
      <c r="Y388" s="21">
        <v>300</v>
      </c>
      <c r="Z388" s="21">
        <v>1</v>
      </c>
      <c r="AA388" s="21">
        <v>1</v>
      </c>
      <c r="AB388" s="22">
        <v>899.56</v>
      </c>
      <c r="AC388" s="23">
        <v>762.33898305084006</v>
      </c>
      <c r="AD388" s="23">
        <v>764.62599999999998</v>
      </c>
      <c r="AE388" s="24">
        <v>647.98813559322036</v>
      </c>
    </row>
    <row r="389" spans="20:31" x14ac:dyDescent="0.25">
      <c r="T389" s="3" t="s">
        <v>776</v>
      </c>
      <c r="U389" s="4" t="s">
        <v>777</v>
      </c>
      <c r="V389" s="20" t="s">
        <v>50</v>
      </c>
      <c r="W389" s="5" t="s">
        <v>71</v>
      </c>
      <c r="X389" s="20" t="s">
        <v>51</v>
      </c>
      <c r="Y389" s="21">
        <v>30</v>
      </c>
      <c r="Z389" s="21">
        <v>1</v>
      </c>
      <c r="AA389" s="21">
        <v>1</v>
      </c>
      <c r="AB389" s="22">
        <v>9118.82</v>
      </c>
      <c r="AC389" s="23">
        <v>7727.8135593220304</v>
      </c>
      <c r="AD389" s="23">
        <v>7750.9970000000003</v>
      </c>
      <c r="AE389" s="24">
        <v>6568.641525423729</v>
      </c>
    </row>
    <row r="390" spans="20:31" x14ac:dyDescent="0.25">
      <c r="T390" s="3" t="s">
        <v>778</v>
      </c>
      <c r="U390" s="4" t="s">
        <v>779</v>
      </c>
      <c r="V390" s="20" t="s">
        <v>50</v>
      </c>
      <c r="W390" s="5" t="s">
        <v>71</v>
      </c>
      <c r="X390" s="20" t="s">
        <v>51</v>
      </c>
      <c r="Y390" s="21">
        <v>200</v>
      </c>
      <c r="Z390" s="21">
        <v>1</v>
      </c>
      <c r="AA390" s="21">
        <v>1</v>
      </c>
      <c r="AB390" s="22">
        <v>1167.5899999999999</v>
      </c>
      <c r="AC390" s="23">
        <v>989.48305084745004</v>
      </c>
      <c r="AD390" s="23">
        <v>992.45150000000001</v>
      </c>
      <c r="AE390" s="24">
        <v>841.060593220339</v>
      </c>
    </row>
    <row r="391" spans="20:31" x14ac:dyDescent="0.25">
      <c r="T391" s="3" t="s">
        <v>780</v>
      </c>
      <c r="U391" s="5" t="s">
        <v>781</v>
      </c>
      <c r="V391" s="25" t="s">
        <v>50</v>
      </c>
      <c r="W391" s="5" t="s">
        <v>71</v>
      </c>
      <c r="X391" s="25" t="s">
        <v>51</v>
      </c>
      <c r="Y391" s="21">
        <v>20</v>
      </c>
      <c r="Z391" s="21">
        <v>1</v>
      </c>
      <c r="AA391" s="21">
        <v>1</v>
      </c>
      <c r="AB391" s="22">
        <v>12036</v>
      </c>
      <c r="AC391" s="23">
        <v>10200</v>
      </c>
      <c r="AD391" s="23">
        <v>10230.6</v>
      </c>
      <c r="AE391" s="24">
        <v>8670</v>
      </c>
    </row>
    <row r="392" spans="20:31" x14ac:dyDescent="0.25">
      <c r="T392" s="19" t="s">
        <v>782</v>
      </c>
      <c r="U392" s="9"/>
      <c r="V392" s="9"/>
      <c r="W392" s="9"/>
      <c r="X392" s="9"/>
      <c r="Y392" s="10"/>
      <c r="Z392" s="10"/>
      <c r="AA392" s="10"/>
      <c r="AB392" s="11"/>
      <c r="AC392" s="11"/>
      <c r="AD392" s="11"/>
      <c r="AE392" s="12"/>
    </row>
    <row r="393" spans="20:31" x14ac:dyDescent="0.25">
      <c r="T393" s="3" t="s">
        <v>783</v>
      </c>
      <c r="U393" s="4" t="s">
        <v>784</v>
      </c>
      <c r="V393" s="20" t="s">
        <v>50</v>
      </c>
      <c r="W393" s="5" t="s">
        <v>71</v>
      </c>
      <c r="X393" s="20" t="s">
        <v>51</v>
      </c>
      <c r="Y393" s="21">
        <v>10</v>
      </c>
      <c r="Z393" s="21">
        <v>1</v>
      </c>
      <c r="AA393" s="21">
        <v>1</v>
      </c>
      <c r="AB393" s="22">
        <v>18564</v>
      </c>
      <c r="AC393" s="23">
        <v>15732.2033898305</v>
      </c>
      <c r="AD393" s="23">
        <v>15779.4</v>
      </c>
      <c r="AE393" s="24">
        <v>13372.372881355932</v>
      </c>
    </row>
    <row r="394" spans="20:31" x14ac:dyDescent="0.25">
      <c r="T394" s="3" t="s">
        <v>785</v>
      </c>
      <c r="U394" s="4" t="s">
        <v>786</v>
      </c>
      <c r="V394" s="20" t="s">
        <v>50</v>
      </c>
      <c r="W394" s="5" t="s">
        <v>71</v>
      </c>
      <c r="X394" s="20" t="s">
        <v>51</v>
      </c>
      <c r="Y394" s="21">
        <v>150</v>
      </c>
      <c r="Z394" s="21">
        <v>1</v>
      </c>
      <c r="AA394" s="21">
        <v>1</v>
      </c>
      <c r="AB394" s="22">
        <v>1910.99</v>
      </c>
      <c r="AC394" s="23">
        <v>1619.4830508474499</v>
      </c>
      <c r="AD394" s="23">
        <v>1624.3415</v>
      </c>
      <c r="AE394" s="24">
        <v>1376.5605932203389</v>
      </c>
    </row>
    <row r="395" spans="20:31" x14ac:dyDescent="0.25">
      <c r="T395" s="3" t="s">
        <v>787</v>
      </c>
      <c r="U395" s="4" t="s">
        <v>788</v>
      </c>
      <c r="V395" s="20" t="s">
        <v>50</v>
      </c>
      <c r="W395" s="4" t="s">
        <v>71</v>
      </c>
      <c r="X395" s="20" t="s">
        <v>51</v>
      </c>
      <c r="Y395" s="21">
        <v>120</v>
      </c>
      <c r="Z395" s="21">
        <v>1</v>
      </c>
      <c r="AA395" s="21">
        <v>1</v>
      </c>
      <c r="AB395" s="22">
        <v>3335.77</v>
      </c>
      <c r="AC395" s="23">
        <v>2826.92372881355</v>
      </c>
      <c r="AD395" s="23">
        <v>2835.4045000000001</v>
      </c>
      <c r="AE395" s="24">
        <v>2402.8851694915256</v>
      </c>
    </row>
    <row r="396" spans="20:31" x14ac:dyDescent="0.25">
      <c r="T396" s="3" t="s">
        <v>789</v>
      </c>
      <c r="U396" s="4" t="s">
        <v>790</v>
      </c>
      <c r="V396" s="20" t="s">
        <v>50</v>
      </c>
      <c r="W396" s="4"/>
      <c r="X396" s="20" t="s">
        <v>51</v>
      </c>
      <c r="Y396" s="21">
        <v>750</v>
      </c>
      <c r="Z396" s="21">
        <v>1</v>
      </c>
      <c r="AA396" s="21">
        <v>1</v>
      </c>
      <c r="AB396" s="22">
        <v>927.09</v>
      </c>
      <c r="AC396" s="23">
        <v>785.66949152541997</v>
      </c>
      <c r="AD396" s="23">
        <v>788.02650000000006</v>
      </c>
      <c r="AE396" s="24">
        <v>667.81906779661017</v>
      </c>
    </row>
    <row r="397" spans="20:31" x14ac:dyDescent="0.25">
      <c r="T397" s="3" t="s">
        <v>791</v>
      </c>
      <c r="U397" s="4" t="s">
        <v>792</v>
      </c>
      <c r="V397" s="20" t="s">
        <v>50</v>
      </c>
      <c r="W397" s="5" t="s">
        <v>71</v>
      </c>
      <c r="X397" s="20" t="s">
        <v>51</v>
      </c>
      <c r="Y397" s="21">
        <v>100</v>
      </c>
      <c r="Z397" s="21">
        <v>1</v>
      </c>
      <c r="AA397" s="21">
        <v>1</v>
      </c>
      <c r="AB397" s="22">
        <v>4355.8500000000004</v>
      </c>
      <c r="AC397" s="23">
        <v>3691.3983050847401</v>
      </c>
      <c r="AD397" s="23">
        <v>3702.4724999999999</v>
      </c>
      <c r="AE397" s="24">
        <v>3137.6885593220341</v>
      </c>
    </row>
    <row r="398" spans="20:31" x14ac:dyDescent="0.25">
      <c r="T398" s="3" t="s">
        <v>793</v>
      </c>
      <c r="U398" s="4" t="s">
        <v>794</v>
      </c>
      <c r="V398" s="20" t="s">
        <v>50</v>
      </c>
      <c r="W398" s="4" t="s">
        <v>71</v>
      </c>
      <c r="X398" s="20" t="s">
        <v>51</v>
      </c>
      <c r="Y398" s="21">
        <v>80</v>
      </c>
      <c r="Z398" s="21">
        <v>1</v>
      </c>
      <c r="AA398" s="21">
        <v>1</v>
      </c>
      <c r="AB398" s="22">
        <v>5415.06</v>
      </c>
      <c r="AC398" s="23">
        <v>4589.0338983050797</v>
      </c>
      <c r="AD398" s="23">
        <v>4602.8010000000004</v>
      </c>
      <c r="AE398" s="24">
        <v>3900.678813559322</v>
      </c>
    </row>
    <row r="399" spans="20:31" x14ac:dyDescent="0.25">
      <c r="T399" s="3" t="s">
        <v>795</v>
      </c>
      <c r="U399" s="4" t="s">
        <v>796</v>
      </c>
      <c r="V399" s="20" t="s">
        <v>50</v>
      </c>
      <c r="W399" s="4"/>
      <c r="X399" s="20" t="s">
        <v>51</v>
      </c>
      <c r="Y399" s="21">
        <v>500</v>
      </c>
      <c r="Z399" s="21">
        <v>1</v>
      </c>
      <c r="AA399" s="21">
        <v>1</v>
      </c>
      <c r="AB399" s="22">
        <v>1017.33</v>
      </c>
      <c r="AC399" s="23">
        <v>862.14406779660999</v>
      </c>
      <c r="AD399" s="23">
        <v>864.73050000000001</v>
      </c>
      <c r="AE399" s="24">
        <v>732.82245762711864</v>
      </c>
    </row>
    <row r="400" spans="20:31" x14ac:dyDescent="0.25">
      <c r="T400" s="3" t="s">
        <v>797</v>
      </c>
      <c r="U400" s="4" t="s">
        <v>798</v>
      </c>
      <c r="V400" s="20" t="s">
        <v>50</v>
      </c>
      <c r="W400" s="4" t="s">
        <v>71</v>
      </c>
      <c r="X400" s="20" t="s">
        <v>51</v>
      </c>
      <c r="Y400" s="21">
        <v>50</v>
      </c>
      <c r="Z400" s="21">
        <v>1</v>
      </c>
      <c r="AA400" s="21">
        <v>1</v>
      </c>
      <c r="AB400" s="22">
        <v>6497.4</v>
      </c>
      <c r="AC400" s="23">
        <v>5506.2711864406701</v>
      </c>
      <c r="AD400" s="23">
        <v>5522.79</v>
      </c>
      <c r="AE400" s="24">
        <v>4680.3305084745762</v>
      </c>
    </row>
    <row r="401" spans="20:31" x14ac:dyDescent="0.25">
      <c r="T401" s="3" t="s">
        <v>799</v>
      </c>
      <c r="U401" s="4" t="s">
        <v>800</v>
      </c>
      <c r="V401" s="20" t="s">
        <v>50</v>
      </c>
      <c r="W401" s="4"/>
      <c r="X401" s="20" t="s">
        <v>51</v>
      </c>
      <c r="Y401" s="21">
        <v>300</v>
      </c>
      <c r="Z401" s="21">
        <v>1</v>
      </c>
      <c r="AA401" s="21">
        <v>1</v>
      </c>
      <c r="AB401" s="22">
        <v>1107.31</v>
      </c>
      <c r="AC401" s="23">
        <v>938.39830508473995</v>
      </c>
      <c r="AD401" s="23">
        <v>941.21349999999995</v>
      </c>
      <c r="AE401" s="24">
        <v>797.63855932203387</v>
      </c>
    </row>
    <row r="402" spans="20:31" x14ac:dyDescent="0.25">
      <c r="T402" s="3" t="s">
        <v>801</v>
      </c>
      <c r="U402" s="4" t="s">
        <v>802</v>
      </c>
      <c r="V402" s="20" t="s">
        <v>50</v>
      </c>
      <c r="W402" s="5" t="s">
        <v>71</v>
      </c>
      <c r="X402" s="20" t="s">
        <v>51</v>
      </c>
      <c r="Y402" s="21">
        <v>30</v>
      </c>
      <c r="Z402" s="21">
        <v>1</v>
      </c>
      <c r="AA402" s="21">
        <v>1</v>
      </c>
      <c r="AB402" s="22">
        <v>10056.61</v>
      </c>
      <c r="AC402" s="23">
        <v>8522.55084745762</v>
      </c>
      <c r="AD402" s="23">
        <v>8548.1185000000005</v>
      </c>
      <c r="AE402" s="24">
        <v>7244.1682203389828</v>
      </c>
    </row>
    <row r="403" spans="20:31" x14ac:dyDescent="0.25">
      <c r="T403" s="3" t="s">
        <v>803</v>
      </c>
      <c r="U403" s="4" t="s">
        <v>804</v>
      </c>
      <c r="V403" s="20" t="s">
        <v>50</v>
      </c>
      <c r="W403" s="5" t="s">
        <v>71</v>
      </c>
      <c r="X403" s="20" t="s">
        <v>51</v>
      </c>
      <c r="Y403" s="21">
        <v>200</v>
      </c>
      <c r="Z403" s="21">
        <v>1</v>
      </c>
      <c r="AA403" s="21">
        <v>1</v>
      </c>
      <c r="AB403" s="22">
        <v>1303.94</v>
      </c>
      <c r="AC403" s="23">
        <v>1105.0338983050799</v>
      </c>
      <c r="AD403" s="23">
        <v>1108.3489999999999</v>
      </c>
      <c r="AE403" s="24">
        <v>939.27881355932209</v>
      </c>
    </row>
    <row r="404" spans="20:31" x14ac:dyDescent="0.25">
      <c r="T404" s="3" t="s">
        <v>805</v>
      </c>
      <c r="U404" s="5" t="s">
        <v>806</v>
      </c>
      <c r="V404" s="25" t="s">
        <v>50</v>
      </c>
      <c r="W404" s="5" t="s">
        <v>71</v>
      </c>
      <c r="X404" s="25" t="s">
        <v>51</v>
      </c>
      <c r="Y404" s="21">
        <v>20</v>
      </c>
      <c r="Z404" s="21">
        <v>1</v>
      </c>
      <c r="AA404" s="21">
        <v>1</v>
      </c>
      <c r="AB404" s="22">
        <v>13260</v>
      </c>
      <c r="AC404" s="23">
        <v>11237.28813559322</v>
      </c>
      <c r="AD404" s="23">
        <v>11271</v>
      </c>
      <c r="AE404" s="24">
        <v>9551.6949152542365</v>
      </c>
    </row>
    <row r="405" spans="20:31" x14ac:dyDescent="0.25">
      <c r="T405" s="19" t="s">
        <v>807</v>
      </c>
      <c r="U405" s="9"/>
      <c r="V405" s="9"/>
      <c r="W405" s="9"/>
      <c r="X405" s="9"/>
      <c r="Y405" s="10"/>
      <c r="Z405" s="10"/>
      <c r="AA405" s="10"/>
      <c r="AB405" s="11"/>
      <c r="AC405" s="11"/>
      <c r="AD405" s="11"/>
      <c r="AE405" s="12"/>
    </row>
    <row r="406" spans="20:31" x14ac:dyDescent="0.25">
      <c r="T406" s="3" t="s">
        <v>808</v>
      </c>
      <c r="U406" s="4" t="s">
        <v>809</v>
      </c>
      <c r="V406" s="20" t="s">
        <v>50</v>
      </c>
      <c r="W406" s="5" t="s">
        <v>71</v>
      </c>
      <c r="X406" s="20" t="s">
        <v>51</v>
      </c>
      <c r="Y406" s="21">
        <v>10</v>
      </c>
      <c r="Z406" s="21">
        <v>1</v>
      </c>
      <c r="AA406" s="21">
        <v>1</v>
      </c>
      <c r="AB406" s="22">
        <v>16830.34</v>
      </c>
      <c r="AC406" s="23">
        <v>14263</v>
      </c>
      <c r="AD406" s="23">
        <v>14305.789000000001</v>
      </c>
      <c r="AE406" s="24">
        <v>12123.55</v>
      </c>
    </row>
    <row r="407" spans="20:31" x14ac:dyDescent="0.25">
      <c r="T407" s="3" t="s">
        <v>810</v>
      </c>
      <c r="U407" s="4" t="s">
        <v>811</v>
      </c>
      <c r="V407" s="20" t="s">
        <v>50</v>
      </c>
      <c r="W407" s="5" t="s">
        <v>71</v>
      </c>
      <c r="X407" s="20" t="s">
        <v>51</v>
      </c>
      <c r="Y407" s="21">
        <v>150</v>
      </c>
      <c r="Z407" s="21">
        <v>1</v>
      </c>
      <c r="AA407" s="21">
        <v>1</v>
      </c>
      <c r="AB407" s="22">
        <v>2216.63</v>
      </c>
      <c r="AC407" s="23">
        <v>1878.5</v>
      </c>
      <c r="AD407" s="23">
        <v>1884.1355000000001</v>
      </c>
      <c r="AE407" s="24">
        <v>1596.7249999999999</v>
      </c>
    </row>
    <row r="408" spans="20:31" x14ac:dyDescent="0.25">
      <c r="T408" s="3" t="s">
        <v>812</v>
      </c>
      <c r="U408" s="4" t="s">
        <v>813</v>
      </c>
      <c r="V408" s="20" t="s">
        <v>50</v>
      </c>
      <c r="W408" s="4" t="s">
        <v>71</v>
      </c>
      <c r="X408" s="20" t="s">
        <v>51</v>
      </c>
      <c r="Y408" s="21">
        <v>120</v>
      </c>
      <c r="Z408" s="21">
        <v>1</v>
      </c>
      <c r="AA408" s="21">
        <v>1</v>
      </c>
      <c r="AB408" s="22">
        <v>3069.18</v>
      </c>
      <c r="AC408" s="23">
        <v>2601</v>
      </c>
      <c r="AD408" s="23">
        <v>2608.8029999999999</v>
      </c>
      <c r="AE408" s="24">
        <v>2210.85</v>
      </c>
    </row>
    <row r="409" spans="20:31" x14ac:dyDescent="0.25">
      <c r="T409" s="3" t="s">
        <v>814</v>
      </c>
      <c r="U409" s="4" t="s">
        <v>815</v>
      </c>
      <c r="V409" s="20" t="s">
        <v>50</v>
      </c>
      <c r="W409" s="4"/>
      <c r="X409" s="20" t="s">
        <v>51</v>
      </c>
      <c r="Y409" s="21">
        <v>750</v>
      </c>
      <c r="Z409" s="21">
        <v>1</v>
      </c>
      <c r="AA409" s="21">
        <v>1</v>
      </c>
      <c r="AB409" s="22">
        <v>757.11</v>
      </c>
      <c r="AC409" s="23">
        <v>641.61864406779</v>
      </c>
      <c r="AD409" s="23">
        <v>643.54349999999999</v>
      </c>
      <c r="AE409" s="24">
        <v>545.37584745762717</v>
      </c>
    </row>
    <row r="410" spans="20:31" x14ac:dyDescent="0.25">
      <c r="T410" s="3" t="s">
        <v>816</v>
      </c>
      <c r="U410" s="4" t="s">
        <v>817</v>
      </c>
      <c r="V410" s="20" t="s">
        <v>50</v>
      </c>
      <c r="W410" s="5" t="s">
        <v>71</v>
      </c>
      <c r="X410" s="20" t="s">
        <v>51</v>
      </c>
      <c r="Y410" s="21">
        <v>100</v>
      </c>
      <c r="Z410" s="21">
        <v>1</v>
      </c>
      <c r="AA410" s="21">
        <v>1</v>
      </c>
      <c r="AB410" s="22">
        <v>3915.71</v>
      </c>
      <c r="AC410" s="23">
        <v>3318.3983050847401</v>
      </c>
      <c r="AD410" s="23">
        <v>3328.3535000000002</v>
      </c>
      <c r="AE410" s="24">
        <v>2820.6385593220339</v>
      </c>
    </row>
    <row r="411" spans="20:31" x14ac:dyDescent="0.25">
      <c r="T411" s="3" t="s">
        <v>818</v>
      </c>
      <c r="U411" s="4" t="s">
        <v>819</v>
      </c>
      <c r="V411" s="20" t="s">
        <v>50</v>
      </c>
      <c r="W411" s="4" t="s">
        <v>71</v>
      </c>
      <c r="X411" s="20" t="s">
        <v>51</v>
      </c>
      <c r="Y411" s="21">
        <v>80</v>
      </c>
      <c r="Z411" s="21">
        <v>1</v>
      </c>
      <c r="AA411" s="21">
        <v>1</v>
      </c>
      <c r="AB411" s="22">
        <v>4784.3100000000004</v>
      </c>
      <c r="AC411" s="23">
        <v>4054.5</v>
      </c>
      <c r="AD411" s="23">
        <v>4066.6635000000001</v>
      </c>
      <c r="AE411" s="24">
        <v>3446.3249999999998</v>
      </c>
    </row>
    <row r="412" spans="20:31" x14ac:dyDescent="0.25">
      <c r="T412" s="3" t="s">
        <v>820</v>
      </c>
      <c r="U412" s="4" t="s">
        <v>821</v>
      </c>
      <c r="V412" s="20" t="s">
        <v>50</v>
      </c>
      <c r="W412" s="4"/>
      <c r="X412" s="20" t="s">
        <v>51</v>
      </c>
      <c r="Y412" s="21">
        <v>500</v>
      </c>
      <c r="Z412" s="21">
        <v>1</v>
      </c>
      <c r="AA412" s="21">
        <v>1</v>
      </c>
      <c r="AB412" s="22">
        <v>878.13</v>
      </c>
      <c r="AC412" s="23">
        <v>744.17796610169</v>
      </c>
      <c r="AD412" s="23">
        <v>746.41049999999996</v>
      </c>
      <c r="AE412" s="24">
        <v>632.55127118644066</v>
      </c>
    </row>
    <row r="413" spans="20:31" x14ac:dyDescent="0.25">
      <c r="T413" s="3" t="s">
        <v>822</v>
      </c>
      <c r="U413" s="4" t="s">
        <v>823</v>
      </c>
      <c r="V413" s="20" t="s">
        <v>50</v>
      </c>
      <c r="W413" s="4" t="s">
        <v>71</v>
      </c>
      <c r="X413" s="20" t="s">
        <v>51</v>
      </c>
      <c r="Y413" s="21">
        <v>50</v>
      </c>
      <c r="Z413" s="21">
        <v>1</v>
      </c>
      <c r="AA413" s="21">
        <v>1</v>
      </c>
      <c r="AB413" s="22">
        <v>5672.97</v>
      </c>
      <c r="AC413" s="23">
        <v>4807.6016949152499</v>
      </c>
      <c r="AD413" s="23">
        <v>4822.0245000000004</v>
      </c>
      <c r="AE413" s="24">
        <v>4086.461440677966</v>
      </c>
    </row>
    <row r="414" spans="20:31" x14ac:dyDescent="0.25">
      <c r="T414" s="3" t="s">
        <v>824</v>
      </c>
      <c r="U414" s="4" t="s">
        <v>825</v>
      </c>
      <c r="V414" s="20" t="s">
        <v>50</v>
      </c>
      <c r="W414" s="4"/>
      <c r="X414" s="20" t="s">
        <v>51</v>
      </c>
      <c r="Y414" s="21">
        <v>300</v>
      </c>
      <c r="Z414" s="21">
        <v>1</v>
      </c>
      <c r="AA414" s="21">
        <v>1</v>
      </c>
      <c r="AB414" s="22">
        <v>1020.65</v>
      </c>
      <c r="AC414" s="23">
        <v>864.95762711863995</v>
      </c>
      <c r="AD414" s="23">
        <v>867.55250000000001</v>
      </c>
      <c r="AE414" s="24">
        <v>735.21398305084745</v>
      </c>
    </row>
    <row r="415" spans="20:31" x14ac:dyDescent="0.25">
      <c r="T415" s="3" t="s">
        <v>826</v>
      </c>
      <c r="U415" s="4" t="s">
        <v>827</v>
      </c>
      <c r="V415" s="20" t="s">
        <v>50</v>
      </c>
      <c r="W415" s="5" t="s">
        <v>71</v>
      </c>
      <c r="X415" s="20" t="s">
        <v>51</v>
      </c>
      <c r="Y415" s="21">
        <v>30</v>
      </c>
      <c r="Z415" s="21">
        <v>1</v>
      </c>
      <c r="AA415" s="21">
        <v>1</v>
      </c>
      <c r="AB415" s="22">
        <v>8966.82</v>
      </c>
      <c r="AC415" s="23">
        <v>7599</v>
      </c>
      <c r="AD415" s="23">
        <v>7621.7969999999996</v>
      </c>
      <c r="AE415" s="24">
        <v>6459.15</v>
      </c>
    </row>
    <row r="416" spans="20:31" x14ac:dyDescent="0.25">
      <c r="T416" s="3" t="s">
        <v>828</v>
      </c>
      <c r="U416" s="4" t="s">
        <v>829</v>
      </c>
      <c r="V416" s="20" t="s">
        <v>50</v>
      </c>
      <c r="W416" s="5" t="s">
        <v>71</v>
      </c>
      <c r="X416" s="20" t="s">
        <v>51</v>
      </c>
      <c r="Y416" s="21">
        <v>200</v>
      </c>
      <c r="Z416" s="21">
        <v>1</v>
      </c>
      <c r="AA416" s="21">
        <v>1</v>
      </c>
      <c r="AB416" s="22">
        <v>1324.76</v>
      </c>
      <c r="AC416" s="23">
        <v>1122.6779661016899</v>
      </c>
      <c r="AD416" s="23">
        <v>1126.046</v>
      </c>
      <c r="AE416" s="24">
        <v>954.27627118644068</v>
      </c>
    </row>
    <row r="417" spans="20:31" x14ac:dyDescent="0.25">
      <c r="T417" s="3" t="s">
        <v>830</v>
      </c>
      <c r="U417" s="5" t="s">
        <v>831</v>
      </c>
      <c r="V417" s="25" t="s">
        <v>50</v>
      </c>
      <c r="W417" s="5" t="s">
        <v>71</v>
      </c>
      <c r="X417" s="25" t="s">
        <v>51</v>
      </c>
      <c r="Y417" s="21">
        <v>20</v>
      </c>
      <c r="Z417" s="21">
        <v>1</v>
      </c>
      <c r="AA417" s="21">
        <v>1</v>
      </c>
      <c r="AB417" s="22">
        <v>11835.4</v>
      </c>
      <c r="AC417" s="23">
        <v>10030</v>
      </c>
      <c r="AD417" s="23">
        <v>10060.09</v>
      </c>
      <c r="AE417" s="24">
        <v>8525.5</v>
      </c>
    </row>
    <row r="418" spans="20:31" x14ac:dyDescent="0.25">
      <c r="T418" s="19" t="s">
        <v>832</v>
      </c>
      <c r="U418" s="9"/>
      <c r="V418" s="9"/>
      <c r="W418" s="9"/>
      <c r="X418" s="9"/>
      <c r="Y418" s="10"/>
      <c r="Z418" s="10"/>
      <c r="AA418" s="10"/>
      <c r="AB418" s="11"/>
      <c r="AC418" s="11"/>
      <c r="AD418" s="11"/>
      <c r="AE418" s="12"/>
    </row>
    <row r="419" spans="20:31" x14ac:dyDescent="0.25">
      <c r="T419" s="3" t="s">
        <v>833</v>
      </c>
      <c r="U419" s="4" t="s">
        <v>834</v>
      </c>
      <c r="V419" s="20" t="s">
        <v>50</v>
      </c>
      <c r="W419" s="5" t="s">
        <v>71</v>
      </c>
      <c r="X419" s="20" t="s">
        <v>51</v>
      </c>
      <c r="Y419" s="21">
        <v>25</v>
      </c>
      <c r="Z419" s="21">
        <v>1</v>
      </c>
      <c r="AA419" s="21">
        <v>1</v>
      </c>
      <c r="AB419" s="22">
        <v>1393.18</v>
      </c>
      <c r="AC419" s="23">
        <v>1180.6610169491501</v>
      </c>
      <c r="AD419" s="23">
        <v>1184.203</v>
      </c>
      <c r="AE419" s="24">
        <v>1003.5618644067797</v>
      </c>
    </row>
    <row r="420" spans="20:31" x14ac:dyDescent="0.25">
      <c r="T420" s="3" t="s">
        <v>835</v>
      </c>
      <c r="U420" s="4" t="s">
        <v>836</v>
      </c>
      <c r="V420" s="20" t="s">
        <v>50</v>
      </c>
      <c r="W420" s="5" t="s">
        <v>71</v>
      </c>
      <c r="X420" s="20" t="s">
        <v>51</v>
      </c>
      <c r="Y420" s="21">
        <v>200</v>
      </c>
      <c r="Z420" s="21">
        <v>1</v>
      </c>
      <c r="AA420" s="21">
        <v>1</v>
      </c>
      <c r="AB420" s="22">
        <v>352.73</v>
      </c>
      <c r="AC420" s="23">
        <v>298.92372881354999</v>
      </c>
      <c r="AD420" s="23">
        <v>299.82049999999998</v>
      </c>
      <c r="AE420" s="24">
        <v>254.08516949152542</v>
      </c>
    </row>
    <row r="421" spans="20:31" x14ac:dyDescent="0.25">
      <c r="T421" s="3" t="s">
        <v>837</v>
      </c>
      <c r="U421" s="4" t="s">
        <v>838</v>
      </c>
      <c r="V421" s="20" t="s">
        <v>50</v>
      </c>
      <c r="W421" s="4" t="s">
        <v>71</v>
      </c>
      <c r="X421" s="25" t="s">
        <v>51</v>
      </c>
      <c r="Y421" s="21">
        <v>150</v>
      </c>
      <c r="Z421" s="21">
        <v>1</v>
      </c>
      <c r="AA421" s="21">
        <v>1</v>
      </c>
      <c r="AB421" s="22">
        <v>411.6</v>
      </c>
      <c r="AC421" s="23">
        <v>348.81355932203002</v>
      </c>
      <c r="AD421" s="23">
        <v>349.86</v>
      </c>
      <c r="AE421" s="24">
        <v>296.49152542372883</v>
      </c>
    </row>
    <row r="422" spans="20:31" x14ac:dyDescent="0.25">
      <c r="T422" s="3" t="s">
        <v>839</v>
      </c>
      <c r="U422" s="4" t="s">
        <v>840</v>
      </c>
      <c r="V422" s="20" t="s">
        <v>50</v>
      </c>
      <c r="W422" s="4"/>
      <c r="X422" s="25" t="s">
        <v>367</v>
      </c>
      <c r="Y422" s="21">
        <v>1000</v>
      </c>
      <c r="Z422" s="21">
        <v>1</v>
      </c>
      <c r="AA422" s="21">
        <v>1</v>
      </c>
      <c r="AB422" s="22">
        <v>242.1</v>
      </c>
      <c r="AC422" s="23">
        <v>205.16949152542</v>
      </c>
      <c r="AD422" s="23">
        <v>205.785</v>
      </c>
      <c r="AE422" s="24">
        <v>174.39406779661016</v>
      </c>
    </row>
    <row r="423" spans="20:31" x14ac:dyDescent="0.25">
      <c r="T423" s="3" t="s">
        <v>841</v>
      </c>
      <c r="U423" s="4" t="s">
        <v>842</v>
      </c>
      <c r="V423" s="20" t="s">
        <v>50</v>
      </c>
      <c r="W423" s="5" t="s">
        <v>71</v>
      </c>
      <c r="X423" s="20" t="s">
        <v>51</v>
      </c>
      <c r="Y423" s="21">
        <v>120</v>
      </c>
      <c r="Z423" s="21">
        <v>1</v>
      </c>
      <c r="AA423" s="21">
        <v>1</v>
      </c>
      <c r="AB423" s="22">
        <v>467.65</v>
      </c>
      <c r="AC423" s="23">
        <v>396.31355932203002</v>
      </c>
      <c r="AD423" s="23">
        <v>397.5025</v>
      </c>
      <c r="AE423" s="24">
        <v>336.86652542372883</v>
      </c>
    </row>
    <row r="424" spans="20:31" x14ac:dyDescent="0.25">
      <c r="T424" s="3" t="s">
        <v>843</v>
      </c>
      <c r="U424" s="4" t="s">
        <v>844</v>
      </c>
      <c r="V424" s="20" t="s">
        <v>50</v>
      </c>
      <c r="W424" s="4" t="s">
        <v>71</v>
      </c>
      <c r="X424" s="25" t="s">
        <v>51</v>
      </c>
      <c r="Y424" s="21">
        <v>100</v>
      </c>
      <c r="Z424" s="21">
        <v>1</v>
      </c>
      <c r="AA424" s="21">
        <v>1</v>
      </c>
      <c r="AB424" s="22">
        <v>529.53</v>
      </c>
      <c r="AC424" s="23">
        <v>448.75423728813001</v>
      </c>
      <c r="AD424" s="23">
        <v>450.10050000000001</v>
      </c>
      <c r="AE424" s="24">
        <v>381.44110169491523</v>
      </c>
    </row>
    <row r="425" spans="20:31" x14ac:dyDescent="0.25">
      <c r="T425" s="3" t="s">
        <v>845</v>
      </c>
      <c r="U425" s="4" t="s">
        <v>846</v>
      </c>
      <c r="V425" s="20" t="s">
        <v>50</v>
      </c>
      <c r="W425" s="4"/>
      <c r="X425" s="25" t="s">
        <v>367</v>
      </c>
      <c r="Y425" s="21">
        <v>750</v>
      </c>
      <c r="Z425" s="21">
        <v>1</v>
      </c>
      <c r="AA425" s="21">
        <v>1</v>
      </c>
      <c r="AB425" s="22">
        <v>255.27</v>
      </c>
      <c r="AC425" s="23">
        <v>216.33050847457</v>
      </c>
      <c r="AD425" s="23">
        <v>216.9795</v>
      </c>
      <c r="AE425" s="24">
        <v>183.88093220338982</v>
      </c>
    </row>
    <row r="426" spans="20:31" x14ac:dyDescent="0.25">
      <c r="T426" s="3" t="s">
        <v>847</v>
      </c>
      <c r="U426" s="4" t="s">
        <v>848</v>
      </c>
      <c r="V426" s="20" t="s">
        <v>50</v>
      </c>
      <c r="W426" s="4" t="s">
        <v>71</v>
      </c>
      <c r="X426" s="25" t="s">
        <v>51</v>
      </c>
      <c r="Y426" s="21">
        <v>80</v>
      </c>
      <c r="Z426" s="21">
        <v>1</v>
      </c>
      <c r="AA426" s="21">
        <v>1</v>
      </c>
      <c r="AB426" s="22">
        <v>586.09</v>
      </c>
      <c r="AC426" s="23">
        <v>496.68644067795998</v>
      </c>
      <c r="AD426" s="23">
        <v>498.17649999999998</v>
      </c>
      <c r="AE426" s="24">
        <v>422.18347457627118</v>
      </c>
    </row>
    <row r="427" spans="20:31" x14ac:dyDescent="0.25">
      <c r="T427" s="3" t="s">
        <v>849</v>
      </c>
      <c r="U427" s="4" t="s">
        <v>850</v>
      </c>
      <c r="V427" s="20" t="s">
        <v>50</v>
      </c>
      <c r="W427" s="4"/>
      <c r="X427" s="25" t="s">
        <v>367</v>
      </c>
      <c r="Y427" s="21">
        <v>500</v>
      </c>
      <c r="Z427" s="21">
        <v>1</v>
      </c>
      <c r="AA427" s="21">
        <v>1</v>
      </c>
      <c r="AB427" s="22">
        <v>264.32</v>
      </c>
      <c r="AC427" s="23">
        <v>224</v>
      </c>
      <c r="AD427" s="23">
        <v>224.672</v>
      </c>
      <c r="AE427" s="24">
        <v>190.4</v>
      </c>
    </row>
    <row r="428" spans="20:31" x14ac:dyDescent="0.25">
      <c r="T428" s="3" t="s">
        <v>851</v>
      </c>
      <c r="U428" s="4" t="s">
        <v>852</v>
      </c>
      <c r="V428" s="20" t="s">
        <v>50</v>
      </c>
      <c r="W428" s="5" t="s">
        <v>71</v>
      </c>
      <c r="X428" s="20" t="s">
        <v>51</v>
      </c>
      <c r="Y428" s="21">
        <v>50</v>
      </c>
      <c r="Z428" s="21">
        <v>1</v>
      </c>
      <c r="AA428" s="21">
        <v>1</v>
      </c>
      <c r="AB428" s="22">
        <v>816.82</v>
      </c>
      <c r="AC428" s="23">
        <v>692.22033898305006</v>
      </c>
      <c r="AD428" s="23">
        <v>694.29700000000003</v>
      </c>
      <c r="AE428" s="24">
        <v>588.38728813559317</v>
      </c>
    </row>
    <row r="429" spans="20:31" x14ac:dyDescent="0.25">
      <c r="T429" s="3" t="s">
        <v>853</v>
      </c>
      <c r="U429" s="4" t="s">
        <v>854</v>
      </c>
      <c r="V429" s="20" t="s">
        <v>50</v>
      </c>
      <c r="W429" s="5" t="s">
        <v>71</v>
      </c>
      <c r="X429" s="20" t="s">
        <v>51</v>
      </c>
      <c r="Y429" s="21">
        <v>250</v>
      </c>
      <c r="Z429" s="21">
        <v>1</v>
      </c>
      <c r="AA429" s="21">
        <v>1</v>
      </c>
      <c r="AB429" s="22">
        <v>287.31</v>
      </c>
      <c r="AC429" s="23">
        <v>243.48305084744999</v>
      </c>
      <c r="AD429" s="23">
        <v>244.21350000000001</v>
      </c>
      <c r="AE429" s="24">
        <v>206.96059322033898</v>
      </c>
    </row>
    <row r="430" spans="20:31" x14ac:dyDescent="0.25">
      <c r="T430" s="3" t="s">
        <v>855</v>
      </c>
      <c r="U430" s="4" t="s">
        <v>856</v>
      </c>
      <c r="V430" s="20" t="s">
        <v>50</v>
      </c>
      <c r="W430" s="5" t="s">
        <v>71</v>
      </c>
      <c r="X430" s="20" t="s">
        <v>51</v>
      </c>
      <c r="Y430" s="21">
        <v>30</v>
      </c>
      <c r="Z430" s="21">
        <v>1</v>
      </c>
      <c r="AA430" s="21">
        <v>1</v>
      </c>
      <c r="AB430" s="22">
        <v>1047.55</v>
      </c>
      <c r="AC430" s="23">
        <v>887.75423728812996</v>
      </c>
      <c r="AD430" s="23">
        <v>890.41750000000002</v>
      </c>
      <c r="AE430" s="24">
        <v>754.59110169491521</v>
      </c>
    </row>
    <row r="431" spans="20:31" x14ac:dyDescent="0.25">
      <c r="T431" s="3" t="s">
        <v>857</v>
      </c>
      <c r="U431" s="4" t="s">
        <v>858</v>
      </c>
      <c r="V431" s="20" t="s">
        <v>50</v>
      </c>
      <c r="W431" s="5" t="s">
        <v>71</v>
      </c>
      <c r="X431" s="20" t="s">
        <v>51</v>
      </c>
      <c r="Y431" s="21">
        <v>230</v>
      </c>
      <c r="Z431" s="21">
        <v>1</v>
      </c>
      <c r="AA431" s="21">
        <v>1</v>
      </c>
      <c r="AB431" s="22">
        <v>317.36</v>
      </c>
      <c r="AC431" s="23">
        <v>268.94915254236997</v>
      </c>
      <c r="AD431" s="23">
        <v>269.75599999999997</v>
      </c>
      <c r="AE431" s="24">
        <v>228.60677966101696</v>
      </c>
    </row>
    <row r="432" spans="20:31" x14ac:dyDescent="0.25">
      <c r="T432" s="3" t="s">
        <v>859</v>
      </c>
      <c r="U432" s="4" t="s">
        <v>860</v>
      </c>
      <c r="V432" s="20" t="s">
        <v>50</v>
      </c>
      <c r="W432" s="5" t="s">
        <v>71</v>
      </c>
      <c r="X432" s="20" t="s">
        <v>51</v>
      </c>
      <c r="Y432" s="21">
        <v>10</v>
      </c>
      <c r="Z432" s="21">
        <v>1</v>
      </c>
      <c r="AA432" s="21">
        <v>1</v>
      </c>
      <c r="AB432" s="22">
        <v>2890.68</v>
      </c>
      <c r="AC432" s="23">
        <v>2449.7288135593199</v>
      </c>
      <c r="AD432" s="23">
        <v>2457.078</v>
      </c>
      <c r="AE432" s="24">
        <v>2082.2694915254237</v>
      </c>
    </row>
    <row r="433" spans="20:31" x14ac:dyDescent="0.25">
      <c r="T433" s="3" t="s">
        <v>861</v>
      </c>
      <c r="U433" s="4" t="s">
        <v>862</v>
      </c>
      <c r="V433" s="20" t="s">
        <v>50</v>
      </c>
      <c r="W433" s="5" t="s">
        <v>71</v>
      </c>
      <c r="X433" s="20" t="s">
        <v>51</v>
      </c>
      <c r="Y433" s="21">
        <v>150</v>
      </c>
      <c r="Z433" s="21">
        <v>1</v>
      </c>
      <c r="AA433" s="21">
        <v>1</v>
      </c>
      <c r="AB433" s="22">
        <v>706.32</v>
      </c>
      <c r="AC433" s="23">
        <v>598.57627118643995</v>
      </c>
      <c r="AD433" s="23">
        <v>600.37199999999996</v>
      </c>
      <c r="AE433" s="24">
        <v>508.78983050847455</v>
      </c>
    </row>
    <row r="434" spans="20:31" x14ac:dyDescent="0.25">
      <c r="T434" s="3" t="s">
        <v>863</v>
      </c>
      <c r="U434" s="4" t="s">
        <v>864</v>
      </c>
      <c r="V434" s="20" t="s">
        <v>50</v>
      </c>
      <c r="W434" s="4" t="s">
        <v>71</v>
      </c>
      <c r="X434" s="25" t="s">
        <v>51</v>
      </c>
      <c r="Y434" s="21">
        <v>120</v>
      </c>
      <c r="Z434" s="21">
        <v>1</v>
      </c>
      <c r="AA434" s="21">
        <v>1</v>
      </c>
      <c r="AB434" s="22">
        <v>820.35</v>
      </c>
      <c r="AC434" s="23">
        <v>695.21186440677002</v>
      </c>
      <c r="AD434" s="23">
        <v>697.29750000000001</v>
      </c>
      <c r="AE434" s="24">
        <v>590.93008474576266</v>
      </c>
    </row>
    <row r="435" spans="20:31" x14ac:dyDescent="0.25">
      <c r="T435" s="3" t="s">
        <v>865</v>
      </c>
      <c r="U435" s="4" t="s">
        <v>866</v>
      </c>
      <c r="V435" s="20" t="s">
        <v>50</v>
      </c>
      <c r="W435" s="4"/>
      <c r="X435" s="25" t="s">
        <v>367</v>
      </c>
      <c r="Y435" s="21">
        <v>750</v>
      </c>
      <c r="Z435" s="21">
        <v>1</v>
      </c>
      <c r="AA435" s="21">
        <v>1</v>
      </c>
      <c r="AB435" s="22">
        <v>501.9</v>
      </c>
      <c r="AC435" s="23">
        <v>425.33898305084</v>
      </c>
      <c r="AD435" s="23">
        <v>426.61500000000001</v>
      </c>
      <c r="AE435" s="24">
        <v>361.53813559322032</v>
      </c>
    </row>
    <row r="436" spans="20:31" x14ac:dyDescent="0.25">
      <c r="T436" s="3" t="s">
        <v>867</v>
      </c>
      <c r="U436" s="4" t="s">
        <v>868</v>
      </c>
      <c r="V436" s="20" t="s">
        <v>50</v>
      </c>
      <c r="W436" s="5" t="s">
        <v>71</v>
      </c>
      <c r="X436" s="20" t="s">
        <v>51</v>
      </c>
      <c r="Y436" s="21">
        <v>100</v>
      </c>
      <c r="Z436" s="21">
        <v>1</v>
      </c>
      <c r="AA436" s="21">
        <v>1</v>
      </c>
      <c r="AB436" s="22">
        <v>939.58</v>
      </c>
      <c r="AC436" s="23">
        <v>796.25423728812996</v>
      </c>
      <c r="AD436" s="23">
        <v>798.64300000000003</v>
      </c>
      <c r="AE436" s="24">
        <v>676.81610169491523</v>
      </c>
    </row>
    <row r="437" spans="20:31" x14ac:dyDescent="0.25">
      <c r="T437" s="3" t="s">
        <v>869</v>
      </c>
      <c r="U437" s="4" t="s">
        <v>870</v>
      </c>
      <c r="V437" s="20" t="s">
        <v>50</v>
      </c>
      <c r="W437" s="4" t="s">
        <v>71</v>
      </c>
      <c r="X437" s="25" t="s">
        <v>51</v>
      </c>
      <c r="Y437" s="21">
        <v>80</v>
      </c>
      <c r="Z437" s="21">
        <v>1</v>
      </c>
      <c r="AA437" s="21">
        <v>1</v>
      </c>
      <c r="AB437" s="22">
        <v>1087.32</v>
      </c>
      <c r="AC437" s="23">
        <v>921.45762711863995</v>
      </c>
      <c r="AD437" s="23">
        <v>924.22199999999998</v>
      </c>
      <c r="AE437" s="24">
        <v>783.23898305084742</v>
      </c>
    </row>
    <row r="438" spans="20:31" x14ac:dyDescent="0.25">
      <c r="T438" s="3" t="s">
        <v>871</v>
      </c>
      <c r="U438" s="4" t="s">
        <v>872</v>
      </c>
      <c r="V438" s="20" t="s">
        <v>50</v>
      </c>
      <c r="W438" s="4"/>
      <c r="X438" s="25" t="s">
        <v>367</v>
      </c>
      <c r="Y438" s="21">
        <v>500</v>
      </c>
      <c r="Z438" s="21">
        <v>1</v>
      </c>
      <c r="AA438" s="21">
        <v>1</v>
      </c>
      <c r="AB438" s="22">
        <v>520.82000000000005</v>
      </c>
      <c r="AC438" s="23">
        <v>441.37288135593002</v>
      </c>
      <c r="AD438" s="23">
        <v>442.697</v>
      </c>
      <c r="AE438" s="24">
        <v>375.16694915254237</v>
      </c>
    </row>
    <row r="439" spans="20:31" x14ac:dyDescent="0.25">
      <c r="T439" s="3" t="s">
        <v>873</v>
      </c>
      <c r="U439" s="4" t="s">
        <v>874</v>
      </c>
      <c r="V439" s="20" t="s">
        <v>50</v>
      </c>
      <c r="W439" s="4" t="s">
        <v>71</v>
      </c>
      <c r="X439" s="25" t="s">
        <v>51</v>
      </c>
      <c r="Y439" s="21">
        <v>50</v>
      </c>
      <c r="Z439" s="21">
        <v>1</v>
      </c>
      <c r="AA439" s="21">
        <v>1</v>
      </c>
      <c r="AB439" s="22">
        <v>1206.6600000000001</v>
      </c>
      <c r="AC439" s="23">
        <v>1022.59322033898</v>
      </c>
      <c r="AD439" s="23">
        <v>1025.6610000000001</v>
      </c>
      <c r="AE439" s="24">
        <v>869.20423728813557</v>
      </c>
    </row>
    <row r="440" spans="20:31" x14ac:dyDescent="0.25">
      <c r="T440" s="3" t="s">
        <v>875</v>
      </c>
      <c r="U440" s="4" t="s">
        <v>876</v>
      </c>
      <c r="V440" s="20" t="s">
        <v>50</v>
      </c>
      <c r="W440" s="4"/>
      <c r="X440" s="25" t="s">
        <v>367</v>
      </c>
      <c r="Y440" s="21">
        <v>350</v>
      </c>
      <c r="Z440" s="21">
        <v>1</v>
      </c>
      <c r="AA440" s="21">
        <v>1</v>
      </c>
      <c r="AB440" s="22">
        <v>541.66</v>
      </c>
      <c r="AC440" s="23">
        <v>459.03389830508002</v>
      </c>
      <c r="AD440" s="23">
        <v>460.411</v>
      </c>
      <c r="AE440" s="24">
        <v>390.17881355932201</v>
      </c>
    </row>
    <row r="441" spans="20:31" x14ac:dyDescent="0.25">
      <c r="T441" s="3" t="s">
        <v>877</v>
      </c>
      <c r="U441" s="4" t="s">
        <v>878</v>
      </c>
      <c r="V441" s="20" t="s">
        <v>50</v>
      </c>
      <c r="W441" s="4" t="s">
        <v>71</v>
      </c>
      <c r="X441" s="20" t="s">
        <v>51</v>
      </c>
      <c r="Y441" s="21">
        <v>30</v>
      </c>
      <c r="Z441" s="21">
        <v>1</v>
      </c>
      <c r="AA441" s="21">
        <v>1</v>
      </c>
      <c r="AB441" s="22">
        <v>1684.03</v>
      </c>
      <c r="AC441" s="23">
        <v>1427.14406779661</v>
      </c>
      <c r="AD441" s="23">
        <v>1431.4255000000001</v>
      </c>
      <c r="AE441" s="24">
        <v>1213.0724576271186</v>
      </c>
    </row>
    <row r="442" spans="20:31" x14ac:dyDescent="0.25">
      <c r="T442" s="3" t="s">
        <v>879</v>
      </c>
      <c r="U442" s="4" t="s">
        <v>880</v>
      </c>
      <c r="V442" s="20" t="s">
        <v>50</v>
      </c>
      <c r="W442" s="4"/>
      <c r="X442" s="20" t="s">
        <v>51</v>
      </c>
      <c r="Y442" s="21">
        <v>200</v>
      </c>
      <c r="Z442" s="21">
        <v>1</v>
      </c>
      <c r="AA442" s="21">
        <v>1</v>
      </c>
      <c r="AB442" s="22">
        <v>594.5</v>
      </c>
      <c r="AC442" s="23">
        <v>503.81355932203002</v>
      </c>
      <c r="AD442" s="23">
        <v>505.32499999999999</v>
      </c>
      <c r="AE442" s="24">
        <v>428.24152542372883</v>
      </c>
    </row>
    <row r="443" spans="20:31" x14ac:dyDescent="0.25">
      <c r="T443" s="3" t="s">
        <v>881</v>
      </c>
      <c r="U443" s="4" t="s">
        <v>882</v>
      </c>
      <c r="V443" s="20" t="s">
        <v>50</v>
      </c>
      <c r="W443" s="5" t="s">
        <v>71</v>
      </c>
      <c r="X443" s="20" t="s">
        <v>51</v>
      </c>
      <c r="Y443" s="21">
        <v>20</v>
      </c>
      <c r="Z443" s="21">
        <v>1</v>
      </c>
      <c r="AA443" s="21">
        <v>1</v>
      </c>
      <c r="AB443" s="22">
        <v>2165.8000000000002</v>
      </c>
      <c r="AC443" s="23">
        <v>1835.42372881355</v>
      </c>
      <c r="AD443" s="23">
        <v>1840.93</v>
      </c>
      <c r="AE443" s="24">
        <v>1560.1101694915253</v>
      </c>
    </row>
    <row r="444" spans="20:31" x14ac:dyDescent="0.25">
      <c r="T444" s="3" t="s">
        <v>883</v>
      </c>
      <c r="U444" s="5" t="s">
        <v>884</v>
      </c>
      <c r="V444" s="25" t="s">
        <v>50</v>
      </c>
      <c r="W444" s="5" t="s">
        <v>71</v>
      </c>
      <c r="X444" s="25" t="s">
        <v>51</v>
      </c>
      <c r="Y444" s="21">
        <v>180</v>
      </c>
      <c r="Z444" s="21">
        <v>1</v>
      </c>
      <c r="AA444" s="21">
        <v>1</v>
      </c>
      <c r="AB444" s="22">
        <v>637.37</v>
      </c>
      <c r="AC444" s="23">
        <v>540.14406779660999</v>
      </c>
      <c r="AD444" s="23">
        <v>541.7645</v>
      </c>
      <c r="AE444" s="24">
        <v>459.12245762711865</v>
      </c>
    </row>
    <row r="445" spans="20:31" x14ac:dyDescent="0.25">
      <c r="T445" s="19" t="s">
        <v>885</v>
      </c>
      <c r="U445" s="9"/>
      <c r="V445" s="9"/>
      <c r="W445" s="9"/>
      <c r="X445" s="9"/>
      <c r="Y445" s="10"/>
      <c r="Z445" s="10"/>
      <c r="AA445" s="10"/>
      <c r="AB445" s="11"/>
      <c r="AC445" s="11"/>
      <c r="AD445" s="11"/>
      <c r="AE445" s="12"/>
    </row>
    <row r="446" spans="20:31" x14ac:dyDescent="0.25">
      <c r="T446" s="3" t="s">
        <v>886</v>
      </c>
      <c r="U446" s="4" t="s">
        <v>887</v>
      </c>
      <c r="V446" s="20" t="s">
        <v>50</v>
      </c>
      <c r="W446" s="5" t="s">
        <v>71</v>
      </c>
      <c r="X446" s="20" t="s">
        <v>51</v>
      </c>
      <c r="Y446" s="21">
        <v>1000</v>
      </c>
      <c r="Z446" s="21">
        <v>1</v>
      </c>
      <c r="AA446" s="21">
        <v>1</v>
      </c>
      <c r="AB446" s="22">
        <v>242.1</v>
      </c>
      <c r="AC446" s="23">
        <v>205.16949152542</v>
      </c>
      <c r="AD446" s="23">
        <v>205.785</v>
      </c>
      <c r="AE446" s="24">
        <v>174.39406779661016</v>
      </c>
    </row>
    <row r="447" spans="20:31" x14ac:dyDescent="0.25">
      <c r="T447" s="3" t="s">
        <v>888</v>
      </c>
      <c r="U447" s="4" t="s">
        <v>889</v>
      </c>
      <c r="V447" s="20" t="s">
        <v>50</v>
      </c>
      <c r="W447" s="5" t="s">
        <v>71</v>
      </c>
      <c r="X447" s="20" t="s">
        <v>51</v>
      </c>
      <c r="Y447" s="21">
        <v>25</v>
      </c>
      <c r="Z447" s="21">
        <v>1</v>
      </c>
      <c r="AA447" s="21">
        <v>1</v>
      </c>
      <c r="AB447" s="22">
        <v>1393.18</v>
      </c>
      <c r="AC447" s="23">
        <v>1180.6610169491501</v>
      </c>
      <c r="AD447" s="23">
        <v>1184.203</v>
      </c>
      <c r="AE447" s="24">
        <v>1003.5618644067797</v>
      </c>
    </row>
    <row r="448" spans="20:31" x14ac:dyDescent="0.25">
      <c r="T448" s="3" t="s">
        <v>890</v>
      </c>
      <c r="U448" s="4" t="s">
        <v>891</v>
      </c>
      <c r="V448" s="20" t="s">
        <v>50</v>
      </c>
      <c r="W448" s="5" t="s">
        <v>71</v>
      </c>
      <c r="X448" s="20" t="s">
        <v>51</v>
      </c>
      <c r="Y448" s="21">
        <v>200</v>
      </c>
      <c r="Z448" s="21">
        <v>1</v>
      </c>
      <c r="AA448" s="21">
        <v>1</v>
      </c>
      <c r="AB448" s="22">
        <v>352.73</v>
      </c>
      <c r="AC448" s="23">
        <v>298.92372881354999</v>
      </c>
      <c r="AD448" s="23">
        <v>299.82049999999998</v>
      </c>
      <c r="AE448" s="24">
        <v>254.08516949152542</v>
      </c>
    </row>
    <row r="449" spans="20:31" x14ac:dyDescent="0.25">
      <c r="T449" s="3" t="s">
        <v>892</v>
      </c>
      <c r="U449" s="4" t="s">
        <v>893</v>
      </c>
      <c r="V449" s="20" t="s">
        <v>50</v>
      </c>
      <c r="W449" s="4" t="s">
        <v>71</v>
      </c>
      <c r="X449" s="25" t="s">
        <v>51</v>
      </c>
      <c r="Y449" s="21">
        <v>150</v>
      </c>
      <c r="Z449" s="21">
        <v>1</v>
      </c>
      <c r="AA449" s="21">
        <v>1</v>
      </c>
      <c r="AB449" s="22">
        <v>411.6</v>
      </c>
      <c r="AC449" s="23">
        <v>348.81355932203002</v>
      </c>
      <c r="AD449" s="23">
        <v>349.86</v>
      </c>
      <c r="AE449" s="24">
        <v>296.49152542372883</v>
      </c>
    </row>
    <row r="450" spans="20:31" x14ac:dyDescent="0.25">
      <c r="T450" s="3" t="s">
        <v>894</v>
      </c>
      <c r="U450" s="4" t="s">
        <v>895</v>
      </c>
      <c r="V450" s="20" t="s">
        <v>50</v>
      </c>
      <c r="W450" s="4"/>
      <c r="X450" s="25" t="s">
        <v>367</v>
      </c>
      <c r="Y450" s="21">
        <v>1000</v>
      </c>
      <c r="Z450" s="21">
        <v>1</v>
      </c>
      <c r="AA450" s="21">
        <v>1</v>
      </c>
      <c r="AB450" s="22">
        <v>242.1</v>
      </c>
      <c r="AC450" s="23">
        <v>205.16949152542</v>
      </c>
      <c r="AD450" s="23">
        <v>205.785</v>
      </c>
      <c r="AE450" s="24">
        <v>174.39406779661016</v>
      </c>
    </row>
    <row r="451" spans="20:31" x14ac:dyDescent="0.25">
      <c r="T451" s="3" t="s">
        <v>896</v>
      </c>
      <c r="U451" s="4" t="s">
        <v>897</v>
      </c>
      <c r="V451" s="20" t="s">
        <v>50</v>
      </c>
      <c r="W451" s="5" t="s">
        <v>71</v>
      </c>
      <c r="X451" s="20" t="s">
        <v>51</v>
      </c>
      <c r="Y451" s="21">
        <v>120</v>
      </c>
      <c r="Z451" s="21">
        <v>1</v>
      </c>
      <c r="AA451" s="21">
        <v>1</v>
      </c>
      <c r="AB451" s="22">
        <v>467.65</v>
      </c>
      <c r="AC451" s="23">
        <v>396.31355932203002</v>
      </c>
      <c r="AD451" s="23">
        <v>397.5025</v>
      </c>
      <c r="AE451" s="24">
        <v>336.86652542372883</v>
      </c>
    </row>
    <row r="452" spans="20:31" x14ac:dyDescent="0.25">
      <c r="T452" s="3" t="s">
        <v>898</v>
      </c>
      <c r="U452" s="4" t="s">
        <v>899</v>
      </c>
      <c r="V452" s="20" t="s">
        <v>50</v>
      </c>
      <c r="W452" s="4" t="s">
        <v>71</v>
      </c>
      <c r="X452" s="25" t="s">
        <v>51</v>
      </c>
      <c r="Y452" s="21">
        <v>100</v>
      </c>
      <c r="Z452" s="21">
        <v>1</v>
      </c>
      <c r="AA452" s="21">
        <v>1</v>
      </c>
      <c r="AB452" s="22">
        <v>529.53</v>
      </c>
      <c r="AC452" s="23">
        <v>448.75423728813001</v>
      </c>
      <c r="AD452" s="23">
        <v>450.10050000000001</v>
      </c>
      <c r="AE452" s="24">
        <v>381.44110169491523</v>
      </c>
    </row>
    <row r="453" spans="20:31" x14ac:dyDescent="0.25">
      <c r="T453" s="3" t="s">
        <v>900</v>
      </c>
      <c r="U453" s="4" t="s">
        <v>901</v>
      </c>
      <c r="V453" s="20" t="s">
        <v>50</v>
      </c>
      <c r="W453" s="4"/>
      <c r="X453" s="25" t="s">
        <v>367</v>
      </c>
      <c r="Y453" s="21">
        <v>750</v>
      </c>
      <c r="Z453" s="21">
        <v>1</v>
      </c>
      <c r="AA453" s="21">
        <v>1</v>
      </c>
      <c r="AB453" s="22">
        <v>255.27</v>
      </c>
      <c r="AC453" s="23">
        <v>216.33050847457</v>
      </c>
      <c r="AD453" s="23">
        <v>216.9795</v>
      </c>
      <c r="AE453" s="24">
        <v>183.88093220338982</v>
      </c>
    </row>
    <row r="454" spans="20:31" x14ac:dyDescent="0.25">
      <c r="T454" s="3" t="s">
        <v>902</v>
      </c>
      <c r="U454" s="4" t="s">
        <v>903</v>
      </c>
      <c r="V454" s="20" t="s">
        <v>50</v>
      </c>
      <c r="W454" s="4" t="s">
        <v>71</v>
      </c>
      <c r="X454" s="25" t="s">
        <v>51</v>
      </c>
      <c r="Y454" s="21">
        <v>80</v>
      </c>
      <c r="Z454" s="21">
        <v>1</v>
      </c>
      <c r="AA454" s="21">
        <v>1</v>
      </c>
      <c r="AB454" s="22">
        <v>586.09</v>
      </c>
      <c r="AC454" s="23">
        <v>496.68644067795998</v>
      </c>
      <c r="AD454" s="23">
        <v>498.17649999999998</v>
      </c>
      <c r="AE454" s="24">
        <v>422.18347457627118</v>
      </c>
    </row>
    <row r="455" spans="20:31" x14ac:dyDescent="0.25">
      <c r="T455" s="3" t="s">
        <v>904</v>
      </c>
      <c r="U455" s="4" t="s">
        <v>905</v>
      </c>
      <c r="V455" s="20" t="s">
        <v>50</v>
      </c>
      <c r="W455" s="4"/>
      <c r="X455" s="25" t="s">
        <v>367</v>
      </c>
      <c r="Y455" s="21">
        <v>500</v>
      </c>
      <c r="Z455" s="21">
        <v>1</v>
      </c>
      <c r="AA455" s="21">
        <v>1</v>
      </c>
      <c r="AB455" s="22">
        <v>264.32</v>
      </c>
      <c r="AC455" s="23">
        <v>224</v>
      </c>
      <c r="AD455" s="23">
        <v>224.672</v>
      </c>
      <c r="AE455" s="24">
        <v>190.4</v>
      </c>
    </row>
    <row r="456" spans="20:31" x14ac:dyDescent="0.25">
      <c r="T456" s="3" t="s">
        <v>906</v>
      </c>
      <c r="U456" s="4" t="s">
        <v>907</v>
      </c>
      <c r="V456" s="20" t="s">
        <v>50</v>
      </c>
      <c r="W456" s="5" t="s">
        <v>71</v>
      </c>
      <c r="X456" s="20" t="s">
        <v>51</v>
      </c>
      <c r="Y456" s="21">
        <v>50</v>
      </c>
      <c r="Z456" s="21">
        <v>1</v>
      </c>
      <c r="AA456" s="21">
        <v>1</v>
      </c>
      <c r="AB456" s="22">
        <v>816.82</v>
      </c>
      <c r="AC456" s="23">
        <v>692.22033898305006</v>
      </c>
      <c r="AD456" s="23">
        <v>694.29700000000003</v>
      </c>
      <c r="AE456" s="24">
        <v>588.38728813559317</v>
      </c>
    </row>
    <row r="457" spans="20:31" x14ac:dyDescent="0.25">
      <c r="T457" s="3" t="s">
        <v>908</v>
      </c>
      <c r="U457" s="4" t="s">
        <v>909</v>
      </c>
      <c r="V457" s="20" t="s">
        <v>50</v>
      </c>
      <c r="W457" s="5" t="s">
        <v>71</v>
      </c>
      <c r="X457" s="20" t="s">
        <v>51</v>
      </c>
      <c r="Y457" s="21">
        <v>250</v>
      </c>
      <c r="Z457" s="21">
        <v>1</v>
      </c>
      <c r="AA457" s="21">
        <v>1</v>
      </c>
      <c r="AB457" s="22">
        <v>287.31</v>
      </c>
      <c r="AC457" s="23">
        <v>243.48305084744999</v>
      </c>
      <c r="AD457" s="23">
        <v>244.21350000000001</v>
      </c>
      <c r="AE457" s="24">
        <v>206.96059322033898</v>
      </c>
    </row>
    <row r="458" spans="20:31" x14ac:dyDescent="0.25">
      <c r="T458" s="3" t="s">
        <v>910</v>
      </c>
      <c r="U458" s="4" t="s">
        <v>911</v>
      </c>
      <c r="V458" s="20" t="s">
        <v>50</v>
      </c>
      <c r="W458" s="5" t="s">
        <v>71</v>
      </c>
      <c r="X458" s="20" t="s">
        <v>51</v>
      </c>
      <c r="Y458" s="21">
        <v>30</v>
      </c>
      <c r="Z458" s="21">
        <v>1</v>
      </c>
      <c r="AA458" s="21">
        <v>1</v>
      </c>
      <c r="AB458" s="22">
        <v>1047.55</v>
      </c>
      <c r="AC458" s="23">
        <v>887.75423728812996</v>
      </c>
      <c r="AD458" s="23">
        <v>890.41750000000002</v>
      </c>
      <c r="AE458" s="24">
        <v>754.59110169491521</v>
      </c>
    </row>
    <row r="459" spans="20:31" x14ac:dyDescent="0.25">
      <c r="T459" s="3" t="s">
        <v>912</v>
      </c>
      <c r="U459" s="4" t="s">
        <v>913</v>
      </c>
      <c r="V459" s="20" t="s">
        <v>50</v>
      </c>
      <c r="W459" s="5" t="s">
        <v>71</v>
      </c>
      <c r="X459" s="20" t="s">
        <v>51</v>
      </c>
      <c r="Y459" s="21">
        <v>230</v>
      </c>
      <c r="Z459" s="21">
        <v>1</v>
      </c>
      <c r="AA459" s="21">
        <v>1</v>
      </c>
      <c r="AB459" s="22">
        <v>317.36</v>
      </c>
      <c r="AC459" s="23">
        <v>268.94915254236997</v>
      </c>
      <c r="AD459" s="23">
        <v>269.75599999999997</v>
      </c>
      <c r="AE459" s="24">
        <v>228.60677966101696</v>
      </c>
    </row>
    <row r="460" spans="20:31" x14ac:dyDescent="0.25">
      <c r="T460" s="3" t="s">
        <v>914</v>
      </c>
      <c r="U460" s="4" t="s">
        <v>915</v>
      </c>
      <c r="V460" s="20" t="s">
        <v>50</v>
      </c>
      <c r="W460" s="5" t="s">
        <v>71</v>
      </c>
      <c r="X460" s="20" t="s">
        <v>51</v>
      </c>
      <c r="Y460" s="21">
        <v>10</v>
      </c>
      <c r="Z460" s="21">
        <v>1</v>
      </c>
      <c r="AA460" s="21">
        <v>1</v>
      </c>
      <c r="AB460" s="22">
        <v>2890.68</v>
      </c>
      <c r="AC460" s="23">
        <v>2449.7288135593199</v>
      </c>
      <c r="AD460" s="23">
        <v>2457.078</v>
      </c>
      <c r="AE460" s="24">
        <v>2082.2694915254237</v>
      </c>
    </row>
    <row r="461" spans="20:31" x14ac:dyDescent="0.25">
      <c r="T461" s="3" t="s">
        <v>916</v>
      </c>
      <c r="U461" s="4" t="s">
        <v>917</v>
      </c>
      <c r="V461" s="20" t="s">
        <v>50</v>
      </c>
      <c r="W461" s="5" t="s">
        <v>71</v>
      </c>
      <c r="X461" s="20" t="s">
        <v>51</v>
      </c>
      <c r="Y461" s="21">
        <v>150</v>
      </c>
      <c r="Z461" s="21">
        <v>1</v>
      </c>
      <c r="AA461" s="21">
        <v>1</v>
      </c>
      <c r="AB461" s="22">
        <v>706.32</v>
      </c>
      <c r="AC461" s="23">
        <v>598.57627118643995</v>
      </c>
      <c r="AD461" s="23">
        <v>600.37199999999996</v>
      </c>
      <c r="AE461" s="24">
        <v>508.78983050847455</v>
      </c>
    </row>
    <row r="462" spans="20:31" x14ac:dyDescent="0.25">
      <c r="T462" s="3" t="s">
        <v>918</v>
      </c>
      <c r="U462" s="4" t="s">
        <v>919</v>
      </c>
      <c r="V462" s="20" t="s">
        <v>50</v>
      </c>
      <c r="W462" s="4" t="s">
        <v>71</v>
      </c>
      <c r="X462" s="25" t="s">
        <v>51</v>
      </c>
      <c r="Y462" s="21">
        <v>120</v>
      </c>
      <c r="Z462" s="21">
        <v>1</v>
      </c>
      <c r="AA462" s="21">
        <v>1</v>
      </c>
      <c r="AB462" s="22">
        <v>820.35</v>
      </c>
      <c r="AC462" s="23">
        <v>695.21186440677002</v>
      </c>
      <c r="AD462" s="23">
        <v>697.29750000000001</v>
      </c>
      <c r="AE462" s="24">
        <v>590.93008474576266</v>
      </c>
    </row>
    <row r="463" spans="20:31" x14ac:dyDescent="0.25">
      <c r="T463" s="3" t="s">
        <v>920</v>
      </c>
      <c r="U463" s="4" t="s">
        <v>921</v>
      </c>
      <c r="V463" s="20" t="s">
        <v>50</v>
      </c>
      <c r="W463" s="4"/>
      <c r="X463" s="25" t="s">
        <v>367</v>
      </c>
      <c r="Y463" s="21">
        <v>750</v>
      </c>
      <c r="Z463" s="21">
        <v>1</v>
      </c>
      <c r="AA463" s="21">
        <v>1</v>
      </c>
      <c r="AB463" s="22">
        <v>501.9</v>
      </c>
      <c r="AC463" s="23">
        <v>425.33898305084</v>
      </c>
      <c r="AD463" s="23">
        <v>426.61500000000001</v>
      </c>
      <c r="AE463" s="24">
        <v>361.53813559322032</v>
      </c>
    </row>
    <row r="464" spans="20:31" x14ac:dyDescent="0.25">
      <c r="T464" s="3" t="s">
        <v>922</v>
      </c>
      <c r="U464" s="4" t="s">
        <v>923</v>
      </c>
      <c r="V464" s="20" t="s">
        <v>50</v>
      </c>
      <c r="W464" s="5" t="s">
        <v>71</v>
      </c>
      <c r="X464" s="20" t="s">
        <v>51</v>
      </c>
      <c r="Y464" s="21">
        <v>100</v>
      </c>
      <c r="Z464" s="21">
        <v>1</v>
      </c>
      <c r="AA464" s="21">
        <v>1</v>
      </c>
      <c r="AB464" s="22">
        <v>939.58</v>
      </c>
      <c r="AC464" s="23">
        <v>796.25423728812996</v>
      </c>
      <c r="AD464" s="23">
        <v>798.64300000000003</v>
      </c>
      <c r="AE464" s="24">
        <v>676.81610169491523</v>
      </c>
    </row>
    <row r="465" spans="20:31" x14ac:dyDescent="0.25">
      <c r="T465" s="3" t="s">
        <v>924</v>
      </c>
      <c r="U465" s="4" t="s">
        <v>925</v>
      </c>
      <c r="V465" s="20" t="s">
        <v>50</v>
      </c>
      <c r="W465" s="4" t="s">
        <v>71</v>
      </c>
      <c r="X465" s="25" t="s">
        <v>51</v>
      </c>
      <c r="Y465" s="21">
        <v>80</v>
      </c>
      <c r="Z465" s="21">
        <v>1</v>
      </c>
      <c r="AA465" s="21">
        <v>1</v>
      </c>
      <c r="AB465" s="22">
        <v>1087.32</v>
      </c>
      <c r="AC465" s="23">
        <v>921.45762711863995</v>
      </c>
      <c r="AD465" s="23">
        <v>924.22199999999998</v>
      </c>
      <c r="AE465" s="24">
        <v>783.23898305084742</v>
      </c>
    </row>
    <row r="466" spans="20:31" x14ac:dyDescent="0.25">
      <c r="T466" s="3" t="s">
        <v>926</v>
      </c>
      <c r="U466" s="4" t="s">
        <v>927</v>
      </c>
      <c r="V466" s="20" t="s">
        <v>50</v>
      </c>
      <c r="W466" s="4"/>
      <c r="X466" s="25" t="s">
        <v>646</v>
      </c>
      <c r="Y466" s="21">
        <v>500</v>
      </c>
      <c r="Z466" s="21">
        <v>1</v>
      </c>
      <c r="AA466" s="21">
        <v>1</v>
      </c>
      <c r="AB466" s="22">
        <v>520.82000000000005</v>
      </c>
      <c r="AC466" s="23">
        <v>441.37288135593002</v>
      </c>
      <c r="AD466" s="23">
        <v>442.697</v>
      </c>
      <c r="AE466" s="24">
        <v>375.16694915254237</v>
      </c>
    </row>
    <row r="467" spans="20:31" x14ac:dyDescent="0.25">
      <c r="T467" s="3" t="s">
        <v>928</v>
      </c>
      <c r="U467" s="4" t="s">
        <v>929</v>
      </c>
      <c r="V467" s="20" t="s">
        <v>50</v>
      </c>
      <c r="W467" s="4" t="s">
        <v>71</v>
      </c>
      <c r="X467" s="25" t="s">
        <v>51</v>
      </c>
      <c r="Y467" s="21">
        <v>50</v>
      </c>
      <c r="Z467" s="21">
        <v>1</v>
      </c>
      <c r="AA467" s="21">
        <v>1</v>
      </c>
      <c r="AB467" s="22">
        <v>1206.6600000000001</v>
      </c>
      <c r="AC467" s="23">
        <v>1022.59322033898</v>
      </c>
      <c r="AD467" s="23">
        <v>1025.6610000000001</v>
      </c>
      <c r="AE467" s="24">
        <v>869.20423728813557</v>
      </c>
    </row>
    <row r="468" spans="20:31" x14ac:dyDescent="0.25">
      <c r="T468" s="3" t="s">
        <v>930</v>
      </c>
      <c r="U468" s="4" t="s">
        <v>931</v>
      </c>
      <c r="V468" s="20" t="s">
        <v>50</v>
      </c>
      <c r="W468" s="4"/>
      <c r="X468" s="25" t="s">
        <v>367</v>
      </c>
      <c r="Y468" s="21">
        <v>350</v>
      </c>
      <c r="Z468" s="21">
        <v>1</v>
      </c>
      <c r="AA468" s="21">
        <v>1</v>
      </c>
      <c r="AB468" s="22">
        <v>541.66</v>
      </c>
      <c r="AC468" s="23">
        <v>459.03389830508002</v>
      </c>
      <c r="AD468" s="23">
        <v>460.411</v>
      </c>
      <c r="AE468" s="24">
        <v>390.17881355932201</v>
      </c>
    </row>
    <row r="469" spans="20:31" x14ac:dyDescent="0.25">
      <c r="T469" s="3" t="s">
        <v>932</v>
      </c>
      <c r="U469" s="4" t="s">
        <v>933</v>
      </c>
      <c r="V469" s="20" t="s">
        <v>50</v>
      </c>
      <c r="W469" s="4" t="s">
        <v>71</v>
      </c>
      <c r="X469" s="20" t="s">
        <v>51</v>
      </c>
      <c r="Y469" s="21">
        <v>30</v>
      </c>
      <c r="Z469" s="21">
        <v>1</v>
      </c>
      <c r="AA469" s="21">
        <v>1</v>
      </c>
      <c r="AB469" s="22">
        <v>1684.03</v>
      </c>
      <c r="AC469" s="23">
        <v>1427.14406779661</v>
      </c>
      <c r="AD469" s="23">
        <v>1431.4255000000001</v>
      </c>
      <c r="AE469" s="24">
        <v>1213.0724576271186</v>
      </c>
    </row>
    <row r="470" spans="20:31" x14ac:dyDescent="0.25">
      <c r="T470" s="3" t="s">
        <v>934</v>
      </c>
      <c r="U470" s="4" t="s">
        <v>935</v>
      </c>
      <c r="V470" s="20" t="s">
        <v>50</v>
      </c>
      <c r="W470" s="4"/>
      <c r="X470" s="20" t="s">
        <v>51</v>
      </c>
      <c r="Y470" s="21">
        <v>200</v>
      </c>
      <c r="Z470" s="21">
        <v>1</v>
      </c>
      <c r="AA470" s="21">
        <v>1</v>
      </c>
      <c r="AB470" s="22">
        <v>594.5</v>
      </c>
      <c r="AC470" s="23">
        <v>503.81355932203002</v>
      </c>
      <c r="AD470" s="23">
        <v>505.32499999999999</v>
      </c>
      <c r="AE470" s="24">
        <v>428.24152542372883</v>
      </c>
    </row>
    <row r="471" spans="20:31" x14ac:dyDescent="0.25">
      <c r="T471" s="3" t="s">
        <v>936</v>
      </c>
      <c r="U471" s="4" t="s">
        <v>937</v>
      </c>
      <c r="V471" s="20" t="s">
        <v>50</v>
      </c>
      <c r="W471" s="5" t="s">
        <v>71</v>
      </c>
      <c r="X471" s="20" t="s">
        <v>51</v>
      </c>
      <c r="Y471" s="21">
        <v>20</v>
      </c>
      <c r="Z471" s="21">
        <v>1</v>
      </c>
      <c r="AA471" s="21">
        <v>1</v>
      </c>
      <c r="AB471" s="22">
        <v>2165.8000000000002</v>
      </c>
      <c r="AC471" s="23">
        <v>1835.42372881355</v>
      </c>
      <c r="AD471" s="23">
        <v>1840.93</v>
      </c>
      <c r="AE471" s="24">
        <v>1560.1101694915253</v>
      </c>
    </row>
    <row r="472" spans="20:31" x14ac:dyDescent="0.25">
      <c r="T472" s="3" t="s">
        <v>938</v>
      </c>
      <c r="U472" s="4" t="s">
        <v>939</v>
      </c>
      <c r="V472" s="20" t="s">
        <v>50</v>
      </c>
      <c r="W472" s="5" t="s">
        <v>71</v>
      </c>
      <c r="X472" s="20" t="s">
        <v>51</v>
      </c>
      <c r="Y472" s="21">
        <v>180</v>
      </c>
      <c r="Z472" s="21">
        <v>1</v>
      </c>
      <c r="AA472" s="21">
        <v>1</v>
      </c>
      <c r="AB472" s="22">
        <v>637.37</v>
      </c>
      <c r="AC472" s="23">
        <v>540.14406779660999</v>
      </c>
      <c r="AD472" s="23">
        <v>541.7645</v>
      </c>
      <c r="AE472" s="24">
        <v>459.12245762711865</v>
      </c>
    </row>
    <row r="473" spans="20:31" x14ac:dyDescent="0.25">
      <c r="T473" s="3" t="s">
        <v>940</v>
      </c>
      <c r="U473" s="4" t="s">
        <v>941</v>
      </c>
      <c r="V473" s="20" t="s">
        <v>50</v>
      </c>
      <c r="W473" s="5" t="s">
        <v>71</v>
      </c>
      <c r="X473" s="20" t="s">
        <v>51</v>
      </c>
      <c r="Y473" s="21">
        <v>10</v>
      </c>
      <c r="Z473" s="21">
        <v>1</v>
      </c>
      <c r="AA473" s="21">
        <v>1</v>
      </c>
      <c r="AB473" s="22">
        <v>2890.68</v>
      </c>
      <c r="AC473" s="23">
        <v>2449.7288135593199</v>
      </c>
      <c r="AD473" s="23">
        <v>2457.078</v>
      </c>
      <c r="AE473" s="24">
        <v>2082.2694915254237</v>
      </c>
    </row>
    <row r="474" spans="20:31" x14ac:dyDescent="0.25">
      <c r="T474" s="3" t="s">
        <v>942</v>
      </c>
      <c r="U474" s="4" t="s">
        <v>943</v>
      </c>
      <c r="V474" s="20" t="s">
        <v>50</v>
      </c>
      <c r="W474" s="5" t="s">
        <v>71</v>
      </c>
      <c r="X474" s="20" t="s">
        <v>51</v>
      </c>
      <c r="Y474" s="21">
        <v>150</v>
      </c>
      <c r="Z474" s="21">
        <v>1</v>
      </c>
      <c r="AA474" s="21">
        <v>1</v>
      </c>
      <c r="AB474" s="22">
        <v>706.32</v>
      </c>
      <c r="AC474" s="23">
        <v>598.57627118643995</v>
      </c>
      <c r="AD474" s="23">
        <v>600.37199999999996</v>
      </c>
      <c r="AE474" s="24">
        <v>508.78983050847455</v>
      </c>
    </row>
    <row r="475" spans="20:31" x14ac:dyDescent="0.25">
      <c r="T475" s="3" t="s">
        <v>944</v>
      </c>
      <c r="U475" s="4" t="s">
        <v>945</v>
      </c>
      <c r="V475" s="20" t="s">
        <v>50</v>
      </c>
      <c r="W475" s="5" t="s">
        <v>71</v>
      </c>
      <c r="X475" s="25" t="s">
        <v>51</v>
      </c>
      <c r="Y475" s="21">
        <v>120</v>
      </c>
      <c r="Z475" s="21">
        <v>1</v>
      </c>
      <c r="AA475" s="21">
        <v>1</v>
      </c>
      <c r="AB475" s="22">
        <v>820.35</v>
      </c>
      <c r="AC475" s="23">
        <v>695.21186440677002</v>
      </c>
      <c r="AD475" s="23">
        <v>697.29750000000001</v>
      </c>
      <c r="AE475" s="24">
        <v>590.93008474576266</v>
      </c>
    </row>
    <row r="476" spans="20:31" x14ac:dyDescent="0.25">
      <c r="T476" s="3" t="s">
        <v>946</v>
      </c>
      <c r="U476" s="4" t="s">
        <v>947</v>
      </c>
      <c r="V476" s="20" t="s">
        <v>50</v>
      </c>
      <c r="W476" s="5" t="s">
        <v>71</v>
      </c>
      <c r="X476" s="25" t="s">
        <v>367</v>
      </c>
      <c r="Y476" s="21">
        <v>750</v>
      </c>
      <c r="Z476" s="21">
        <v>1</v>
      </c>
      <c r="AA476" s="21">
        <v>1</v>
      </c>
      <c r="AB476" s="22">
        <v>501.9</v>
      </c>
      <c r="AC476" s="23">
        <v>425.33898305084</v>
      </c>
      <c r="AD476" s="23">
        <v>426.61500000000001</v>
      </c>
      <c r="AE476" s="24">
        <v>361.53813559322032</v>
      </c>
    </row>
    <row r="477" spans="20:31" x14ac:dyDescent="0.25">
      <c r="T477" s="3" t="s">
        <v>948</v>
      </c>
      <c r="U477" s="4" t="s">
        <v>949</v>
      </c>
      <c r="V477" s="20" t="s">
        <v>50</v>
      </c>
      <c r="W477" s="5" t="s">
        <v>71</v>
      </c>
      <c r="X477" s="20" t="s">
        <v>51</v>
      </c>
      <c r="Y477" s="21">
        <v>100</v>
      </c>
      <c r="Z477" s="21">
        <v>1</v>
      </c>
      <c r="AA477" s="21">
        <v>1</v>
      </c>
      <c r="AB477" s="22">
        <v>939.58</v>
      </c>
      <c r="AC477" s="23">
        <v>796.25423728812996</v>
      </c>
      <c r="AD477" s="23">
        <v>798.64300000000003</v>
      </c>
      <c r="AE477" s="24">
        <v>676.81610169491523</v>
      </c>
    </row>
    <row r="478" spans="20:31" x14ac:dyDescent="0.25">
      <c r="T478" s="3" t="s">
        <v>950</v>
      </c>
      <c r="U478" s="4" t="s">
        <v>951</v>
      </c>
      <c r="V478" s="20" t="s">
        <v>50</v>
      </c>
      <c r="W478" s="5" t="s">
        <v>71</v>
      </c>
      <c r="X478" s="25" t="s">
        <v>51</v>
      </c>
      <c r="Y478" s="21">
        <v>80</v>
      </c>
      <c r="Z478" s="21">
        <v>1</v>
      </c>
      <c r="AA478" s="21">
        <v>1</v>
      </c>
      <c r="AB478" s="22">
        <v>1087.32</v>
      </c>
      <c r="AC478" s="23">
        <v>921.45762711863995</v>
      </c>
      <c r="AD478" s="23">
        <v>924.22199999999998</v>
      </c>
      <c r="AE478" s="24">
        <v>783.23898305084742</v>
      </c>
    </row>
    <row r="479" spans="20:31" x14ac:dyDescent="0.25">
      <c r="T479" s="3" t="s">
        <v>952</v>
      </c>
      <c r="U479" s="4" t="s">
        <v>953</v>
      </c>
      <c r="V479" s="20" t="s">
        <v>50</v>
      </c>
      <c r="W479" s="5" t="s">
        <v>71</v>
      </c>
      <c r="X479" s="25" t="s">
        <v>367</v>
      </c>
      <c r="Y479" s="21">
        <v>500</v>
      </c>
      <c r="Z479" s="21">
        <v>1</v>
      </c>
      <c r="AA479" s="21">
        <v>1</v>
      </c>
      <c r="AB479" s="22">
        <v>520.82000000000005</v>
      </c>
      <c r="AC479" s="23">
        <v>441.37288135593002</v>
      </c>
      <c r="AD479" s="23">
        <v>442.697</v>
      </c>
      <c r="AE479" s="24">
        <v>375.16694915254237</v>
      </c>
    </row>
    <row r="480" spans="20:31" x14ac:dyDescent="0.25">
      <c r="T480" s="3" t="s">
        <v>954</v>
      </c>
      <c r="U480" s="4" t="s">
        <v>955</v>
      </c>
      <c r="V480" s="20" t="s">
        <v>50</v>
      </c>
      <c r="W480" s="5" t="s">
        <v>71</v>
      </c>
      <c r="X480" s="25" t="s">
        <v>51</v>
      </c>
      <c r="Y480" s="21">
        <v>50</v>
      </c>
      <c r="Z480" s="21">
        <v>1</v>
      </c>
      <c r="AA480" s="21">
        <v>1</v>
      </c>
      <c r="AB480" s="22">
        <v>1206.6600000000001</v>
      </c>
      <c r="AC480" s="23">
        <v>1022.59322033898</v>
      </c>
      <c r="AD480" s="23">
        <v>1025.6610000000001</v>
      </c>
      <c r="AE480" s="24">
        <v>869.20423728813557</v>
      </c>
    </row>
    <row r="481" spans="20:31" x14ac:dyDescent="0.25">
      <c r="T481" s="3" t="s">
        <v>956</v>
      </c>
      <c r="U481" s="4" t="s">
        <v>957</v>
      </c>
      <c r="V481" s="20" t="s">
        <v>50</v>
      </c>
      <c r="W481" s="5" t="s">
        <v>71</v>
      </c>
      <c r="X481" s="25" t="s">
        <v>367</v>
      </c>
      <c r="Y481" s="21">
        <v>350</v>
      </c>
      <c r="Z481" s="21">
        <v>1</v>
      </c>
      <c r="AA481" s="21">
        <v>1</v>
      </c>
      <c r="AB481" s="22">
        <v>541.66</v>
      </c>
      <c r="AC481" s="23">
        <v>459.03389830508002</v>
      </c>
      <c r="AD481" s="23">
        <v>460.411</v>
      </c>
      <c r="AE481" s="24">
        <v>390.17881355932201</v>
      </c>
    </row>
    <row r="482" spans="20:31" x14ac:dyDescent="0.25">
      <c r="T482" s="3" t="s">
        <v>958</v>
      </c>
      <c r="U482" s="4" t="s">
        <v>959</v>
      </c>
      <c r="V482" s="20" t="s">
        <v>50</v>
      </c>
      <c r="W482" s="5" t="s">
        <v>71</v>
      </c>
      <c r="X482" s="20" t="s">
        <v>51</v>
      </c>
      <c r="Y482" s="21">
        <v>30</v>
      </c>
      <c r="Z482" s="21">
        <v>1</v>
      </c>
      <c r="AA482" s="21">
        <v>1</v>
      </c>
      <c r="AB482" s="22">
        <v>1684.03</v>
      </c>
      <c r="AC482" s="23">
        <v>1427.14406779661</v>
      </c>
      <c r="AD482" s="23">
        <v>1431.4255000000001</v>
      </c>
      <c r="AE482" s="24">
        <v>1213.0724576271186</v>
      </c>
    </row>
    <row r="483" spans="20:31" x14ac:dyDescent="0.25">
      <c r="T483" s="3" t="s">
        <v>960</v>
      </c>
      <c r="U483" s="4" t="s">
        <v>961</v>
      </c>
      <c r="V483" s="20" t="s">
        <v>50</v>
      </c>
      <c r="W483" s="5" t="s">
        <v>71</v>
      </c>
      <c r="X483" s="20" t="s">
        <v>51</v>
      </c>
      <c r="Y483" s="21">
        <v>200</v>
      </c>
      <c r="Z483" s="21">
        <v>1</v>
      </c>
      <c r="AA483" s="21">
        <v>1</v>
      </c>
      <c r="AB483" s="22">
        <v>594.5</v>
      </c>
      <c r="AC483" s="23">
        <v>503.81355932203002</v>
      </c>
      <c r="AD483" s="23">
        <v>505.32499999999999</v>
      </c>
      <c r="AE483" s="24">
        <v>428.24152542372883</v>
      </c>
    </row>
    <row r="484" spans="20:31" x14ac:dyDescent="0.25">
      <c r="T484" s="3" t="s">
        <v>962</v>
      </c>
      <c r="U484" s="4" t="s">
        <v>963</v>
      </c>
      <c r="V484" s="20" t="s">
        <v>50</v>
      </c>
      <c r="W484" s="5" t="s">
        <v>71</v>
      </c>
      <c r="X484" s="20" t="s">
        <v>51</v>
      </c>
      <c r="Y484" s="21">
        <v>20</v>
      </c>
      <c r="Z484" s="21">
        <v>1</v>
      </c>
      <c r="AA484" s="21">
        <v>1</v>
      </c>
      <c r="AB484" s="22">
        <v>2165.8000000000002</v>
      </c>
      <c r="AC484" s="23">
        <v>1835.42372881355</v>
      </c>
      <c r="AD484" s="23">
        <v>1840.93</v>
      </c>
      <c r="AE484" s="24">
        <v>1560.1101694915253</v>
      </c>
    </row>
    <row r="485" spans="20:31" x14ac:dyDescent="0.25">
      <c r="T485" s="3" t="s">
        <v>964</v>
      </c>
      <c r="U485" s="5" t="s">
        <v>965</v>
      </c>
      <c r="V485" s="25" t="s">
        <v>50</v>
      </c>
      <c r="W485" s="5" t="s">
        <v>71</v>
      </c>
      <c r="X485" s="25" t="s">
        <v>51</v>
      </c>
      <c r="Y485" s="21">
        <v>180</v>
      </c>
      <c r="Z485" s="21">
        <v>1</v>
      </c>
      <c r="AA485" s="21">
        <v>1</v>
      </c>
      <c r="AB485" s="22">
        <v>637.37</v>
      </c>
      <c r="AC485" s="23">
        <v>540.14406779660999</v>
      </c>
      <c r="AD485" s="23">
        <v>541.7645</v>
      </c>
      <c r="AE485" s="24">
        <v>459.12245762711865</v>
      </c>
    </row>
    <row r="486" spans="20:31" x14ac:dyDescent="0.25">
      <c r="T486" s="19" t="s">
        <v>966</v>
      </c>
      <c r="U486" s="9"/>
      <c r="V486" s="9"/>
      <c r="W486" s="9"/>
      <c r="X486" s="9"/>
      <c r="Y486" s="10"/>
      <c r="Z486" s="10"/>
      <c r="AA486" s="10"/>
      <c r="AB486" s="11"/>
      <c r="AC486" s="11"/>
      <c r="AD486" s="11"/>
      <c r="AE486" s="12"/>
    </row>
    <row r="487" spans="20:31" x14ac:dyDescent="0.25">
      <c r="T487" s="3" t="s">
        <v>967</v>
      </c>
      <c r="U487" s="4" t="s">
        <v>968</v>
      </c>
      <c r="V487" s="20" t="s">
        <v>50</v>
      </c>
      <c r="W487" s="5" t="s">
        <v>71</v>
      </c>
      <c r="X487" s="20" t="s">
        <v>51</v>
      </c>
      <c r="Y487" s="21">
        <v>25</v>
      </c>
      <c r="Z487" s="21">
        <v>1</v>
      </c>
      <c r="AA487" s="21">
        <v>1</v>
      </c>
      <c r="AB487" s="22">
        <v>1944.81</v>
      </c>
      <c r="AC487" s="23">
        <v>1648.14406779661</v>
      </c>
      <c r="AD487" s="23">
        <v>1653.0885000000001</v>
      </c>
      <c r="AE487" s="24">
        <v>1400.9224576271185</v>
      </c>
    </row>
    <row r="488" spans="20:31" x14ac:dyDescent="0.25">
      <c r="T488" s="3" t="s">
        <v>969</v>
      </c>
      <c r="U488" s="4" t="s">
        <v>970</v>
      </c>
      <c r="V488" s="20" t="s">
        <v>50</v>
      </c>
      <c r="W488" s="5" t="s">
        <v>71</v>
      </c>
      <c r="X488" s="20" t="s">
        <v>51</v>
      </c>
      <c r="Y488" s="21">
        <v>200</v>
      </c>
      <c r="Z488" s="21">
        <v>1</v>
      </c>
      <c r="AA488" s="21">
        <v>1</v>
      </c>
      <c r="AB488" s="22">
        <v>433.15</v>
      </c>
      <c r="AC488" s="23">
        <v>367.07627118644001</v>
      </c>
      <c r="AD488" s="23">
        <v>368.17750000000001</v>
      </c>
      <c r="AE488" s="24">
        <v>312.01483050847457</v>
      </c>
    </row>
    <row r="489" spans="20:31" x14ac:dyDescent="0.25">
      <c r="T489" s="3" t="s">
        <v>971</v>
      </c>
      <c r="U489" s="4" t="s">
        <v>972</v>
      </c>
      <c r="V489" s="20" t="s">
        <v>50</v>
      </c>
      <c r="W489" s="4" t="s">
        <v>71</v>
      </c>
      <c r="X489" s="25" t="s">
        <v>51</v>
      </c>
      <c r="Y489" s="21">
        <v>150</v>
      </c>
      <c r="Z489" s="21">
        <v>1</v>
      </c>
      <c r="AA489" s="21">
        <v>1</v>
      </c>
      <c r="AB489" s="22">
        <v>521.55999999999995</v>
      </c>
      <c r="AC489" s="23">
        <v>442</v>
      </c>
      <c r="AD489" s="23">
        <v>443.32600000000002</v>
      </c>
      <c r="AE489" s="24">
        <v>375.7</v>
      </c>
    </row>
    <row r="490" spans="20:31" x14ac:dyDescent="0.25">
      <c r="T490" s="3" t="s">
        <v>973</v>
      </c>
      <c r="U490" s="4" t="s">
        <v>974</v>
      </c>
      <c r="V490" s="20" t="s">
        <v>50</v>
      </c>
      <c r="W490" s="4"/>
      <c r="X490" s="25" t="s">
        <v>367</v>
      </c>
      <c r="Y490" s="21">
        <v>1000</v>
      </c>
      <c r="Z490" s="21">
        <v>1</v>
      </c>
      <c r="AA490" s="21">
        <v>1</v>
      </c>
      <c r="AB490" s="22">
        <v>230.56</v>
      </c>
      <c r="AC490" s="23">
        <v>195.38983050847</v>
      </c>
      <c r="AD490" s="23">
        <v>195.976</v>
      </c>
      <c r="AE490" s="24">
        <v>166.08135593220339</v>
      </c>
    </row>
    <row r="491" spans="20:31" x14ac:dyDescent="0.25">
      <c r="T491" s="3" t="s">
        <v>975</v>
      </c>
      <c r="U491" s="4" t="s">
        <v>976</v>
      </c>
      <c r="V491" s="20" t="s">
        <v>50</v>
      </c>
      <c r="W491" s="5" t="s">
        <v>71</v>
      </c>
      <c r="X491" s="20" t="s">
        <v>51</v>
      </c>
      <c r="Y491" s="21">
        <v>120</v>
      </c>
      <c r="Z491" s="21">
        <v>1</v>
      </c>
      <c r="AA491" s="21">
        <v>1</v>
      </c>
      <c r="AB491" s="22">
        <v>607.30999999999995</v>
      </c>
      <c r="AC491" s="23">
        <v>514.66949152541997</v>
      </c>
      <c r="AD491" s="23">
        <v>516.21349999999995</v>
      </c>
      <c r="AE491" s="24">
        <v>437.46906779661015</v>
      </c>
    </row>
    <row r="492" spans="20:31" x14ac:dyDescent="0.25">
      <c r="T492" s="3" t="s">
        <v>977</v>
      </c>
      <c r="U492" s="4" t="s">
        <v>978</v>
      </c>
      <c r="V492" s="20" t="s">
        <v>50</v>
      </c>
      <c r="W492" s="4" t="s">
        <v>71</v>
      </c>
      <c r="X492" s="25" t="s">
        <v>51</v>
      </c>
      <c r="Y492" s="21">
        <v>100</v>
      </c>
      <c r="Z492" s="21">
        <v>1</v>
      </c>
      <c r="AA492" s="21">
        <v>1</v>
      </c>
      <c r="AB492" s="22">
        <v>715.16</v>
      </c>
      <c r="AC492" s="23">
        <v>606.06779661016003</v>
      </c>
      <c r="AD492" s="23">
        <v>607.88599999999997</v>
      </c>
      <c r="AE492" s="24">
        <v>515.15762711864409</v>
      </c>
    </row>
    <row r="493" spans="20:31" x14ac:dyDescent="0.25">
      <c r="T493" s="3" t="s">
        <v>979</v>
      </c>
      <c r="U493" s="4" t="s">
        <v>980</v>
      </c>
      <c r="V493" s="20" t="s">
        <v>50</v>
      </c>
      <c r="W493" s="4"/>
      <c r="X493" s="25" t="s">
        <v>367</v>
      </c>
      <c r="Y493" s="21">
        <v>750</v>
      </c>
      <c r="Z493" s="21">
        <v>1</v>
      </c>
      <c r="AA493" s="21">
        <v>1</v>
      </c>
      <c r="AB493" s="22">
        <v>247.04</v>
      </c>
      <c r="AC493" s="23">
        <v>209.35593220338001</v>
      </c>
      <c r="AD493" s="23">
        <v>209.98400000000001</v>
      </c>
      <c r="AE493" s="24">
        <v>177.95254237288137</v>
      </c>
    </row>
    <row r="494" spans="20:31" x14ac:dyDescent="0.25">
      <c r="T494" s="3" t="s">
        <v>981</v>
      </c>
      <c r="U494" s="4" t="s">
        <v>982</v>
      </c>
      <c r="V494" s="20" t="s">
        <v>50</v>
      </c>
      <c r="W494" s="4" t="s">
        <v>71</v>
      </c>
      <c r="X494" s="25" t="s">
        <v>51</v>
      </c>
      <c r="Y494" s="21">
        <v>80</v>
      </c>
      <c r="Z494" s="21">
        <v>1</v>
      </c>
      <c r="AA494" s="21">
        <v>1</v>
      </c>
      <c r="AB494" s="22">
        <v>798.25</v>
      </c>
      <c r="AC494" s="23">
        <v>676.48305084745004</v>
      </c>
      <c r="AD494" s="23">
        <v>678.51250000000005</v>
      </c>
      <c r="AE494" s="24">
        <v>575.01059322033893</v>
      </c>
    </row>
    <row r="495" spans="20:31" x14ac:dyDescent="0.25">
      <c r="T495" s="3" t="s">
        <v>983</v>
      </c>
      <c r="U495" s="4" t="s">
        <v>984</v>
      </c>
      <c r="V495" s="20" t="s">
        <v>50</v>
      </c>
      <c r="W495" s="4"/>
      <c r="X495" s="25" t="s">
        <v>367</v>
      </c>
      <c r="Y495" s="21">
        <v>500</v>
      </c>
      <c r="Z495" s="21">
        <v>1</v>
      </c>
      <c r="AA495" s="21">
        <v>1</v>
      </c>
      <c r="AB495" s="22">
        <v>256.91000000000003</v>
      </c>
      <c r="AC495" s="23">
        <v>217.72033898305</v>
      </c>
      <c r="AD495" s="23">
        <v>218.37350000000001</v>
      </c>
      <c r="AE495" s="24">
        <v>185.06228813559321</v>
      </c>
    </row>
    <row r="496" spans="20:31" x14ac:dyDescent="0.25">
      <c r="T496" s="3" t="s">
        <v>985</v>
      </c>
      <c r="U496" s="4" t="s">
        <v>986</v>
      </c>
      <c r="V496" s="20" t="s">
        <v>50</v>
      </c>
      <c r="W496" s="5" t="s">
        <v>71</v>
      </c>
      <c r="X496" s="20" t="s">
        <v>51</v>
      </c>
      <c r="Y496" s="21">
        <v>50</v>
      </c>
      <c r="Z496" s="21">
        <v>1</v>
      </c>
      <c r="AA496" s="21">
        <v>1</v>
      </c>
      <c r="AB496" s="22">
        <v>1122.68</v>
      </c>
      <c r="AC496" s="23">
        <v>951.42372881355004</v>
      </c>
      <c r="AD496" s="23">
        <v>954.27800000000002</v>
      </c>
      <c r="AE496" s="24">
        <v>808.71016949152545</v>
      </c>
    </row>
    <row r="497" spans="20:31" x14ac:dyDescent="0.25">
      <c r="T497" s="3" t="s">
        <v>987</v>
      </c>
      <c r="U497" s="4" t="s">
        <v>988</v>
      </c>
      <c r="V497" s="20" t="s">
        <v>50</v>
      </c>
      <c r="W497" s="5" t="s">
        <v>71</v>
      </c>
      <c r="X497" s="20" t="s">
        <v>51</v>
      </c>
      <c r="Y497" s="21">
        <v>250</v>
      </c>
      <c r="Z497" s="21">
        <v>1</v>
      </c>
      <c r="AA497" s="21">
        <v>1</v>
      </c>
      <c r="AB497" s="22">
        <v>340.34</v>
      </c>
      <c r="AC497" s="23">
        <v>288.42372881354999</v>
      </c>
      <c r="AD497" s="23">
        <v>289.28899999999999</v>
      </c>
      <c r="AE497" s="24">
        <v>245.16016949152544</v>
      </c>
    </row>
    <row r="498" spans="20:31" x14ac:dyDescent="0.25">
      <c r="T498" s="3" t="s">
        <v>989</v>
      </c>
      <c r="U498" s="4" t="s">
        <v>990</v>
      </c>
      <c r="V498" s="20" t="s">
        <v>50</v>
      </c>
      <c r="W498" s="5" t="s">
        <v>71</v>
      </c>
      <c r="X498" s="20" t="s">
        <v>51</v>
      </c>
      <c r="Y498" s="21">
        <v>30</v>
      </c>
      <c r="Z498" s="21">
        <v>1</v>
      </c>
      <c r="AA498" s="21">
        <v>1</v>
      </c>
      <c r="AB498" s="22">
        <v>1449.76</v>
      </c>
      <c r="AC498" s="23">
        <v>1228.6101694915201</v>
      </c>
      <c r="AD498" s="23">
        <v>1232.296</v>
      </c>
      <c r="AE498" s="24">
        <v>1044.3186440677966</v>
      </c>
    </row>
    <row r="499" spans="20:31" x14ac:dyDescent="0.25">
      <c r="T499" s="3" t="s">
        <v>991</v>
      </c>
      <c r="U499" s="4" t="s">
        <v>992</v>
      </c>
      <c r="V499" s="20" t="s">
        <v>50</v>
      </c>
      <c r="W499" s="5" t="s">
        <v>71</v>
      </c>
      <c r="X499" s="20" t="s">
        <v>51</v>
      </c>
      <c r="Y499" s="21">
        <v>230</v>
      </c>
      <c r="Z499" s="21">
        <v>1</v>
      </c>
      <c r="AA499" s="21">
        <v>1</v>
      </c>
      <c r="AB499" s="22">
        <v>362.44</v>
      </c>
      <c r="AC499" s="23">
        <v>307.15254237288002</v>
      </c>
      <c r="AD499" s="23">
        <v>308.07400000000001</v>
      </c>
      <c r="AE499" s="24">
        <v>261.07966101694916</v>
      </c>
    </row>
    <row r="500" spans="20:31" x14ac:dyDescent="0.25">
      <c r="T500" s="3" t="s">
        <v>993</v>
      </c>
      <c r="U500" s="4" t="s">
        <v>994</v>
      </c>
      <c r="V500" s="20" t="s">
        <v>50</v>
      </c>
      <c r="W500" s="5" t="s">
        <v>71</v>
      </c>
      <c r="X500" s="20" t="s">
        <v>51</v>
      </c>
      <c r="Y500" s="21">
        <v>10</v>
      </c>
      <c r="Z500" s="21">
        <v>1</v>
      </c>
      <c r="AA500" s="21">
        <v>1</v>
      </c>
      <c r="AB500" s="22">
        <v>2758.08</v>
      </c>
      <c r="AC500" s="23">
        <v>2337.3559322033798</v>
      </c>
      <c r="AD500" s="23">
        <v>2344.3679999999999</v>
      </c>
      <c r="AE500" s="24">
        <v>1986.7525423728814</v>
      </c>
    </row>
    <row r="501" spans="20:31" x14ac:dyDescent="0.25">
      <c r="T501" s="3" t="s">
        <v>995</v>
      </c>
      <c r="U501" s="4" t="s">
        <v>996</v>
      </c>
      <c r="V501" s="20" t="s">
        <v>50</v>
      </c>
      <c r="W501" s="5" t="s">
        <v>71</v>
      </c>
      <c r="X501" s="20" t="s">
        <v>51</v>
      </c>
      <c r="Y501" s="21">
        <v>150</v>
      </c>
      <c r="Z501" s="21">
        <v>1</v>
      </c>
      <c r="AA501" s="21">
        <v>1</v>
      </c>
      <c r="AB501" s="22">
        <v>682.89</v>
      </c>
      <c r="AC501" s="23">
        <v>578.72033898305006</v>
      </c>
      <c r="AD501" s="23">
        <v>580.45650000000001</v>
      </c>
      <c r="AE501" s="24">
        <v>491.9122881355932</v>
      </c>
    </row>
    <row r="502" spans="20:31" x14ac:dyDescent="0.25">
      <c r="T502" s="3" t="s">
        <v>997</v>
      </c>
      <c r="U502" s="4" t="s">
        <v>998</v>
      </c>
      <c r="V502" s="20" t="s">
        <v>50</v>
      </c>
      <c r="W502" s="4" t="s">
        <v>71</v>
      </c>
      <c r="X502" s="25" t="s">
        <v>51</v>
      </c>
      <c r="Y502" s="21">
        <v>120</v>
      </c>
      <c r="Z502" s="21">
        <v>1</v>
      </c>
      <c r="AA502" s="21">
        <v>1</v>
      </c>
      <c r="AB502" s="22">
        <v>806.21</v>
      </c>
      <c r="AC502" s="23">
        <v>683.22881355931997</v>
      </c>
      <c r="AD502" s="23">
        <v>685.27850000000001</v>
      </c>
      <c r="AE502" s="24">
        <v>580.74449152542377</v>
      </c>
    </row>
    <row r="503" spans="20:31" x14ac:dyDescent="0.25">
      <c r="T503" s="3" t="s">
        <v>999</v>
      </c>
      <c r="U503" s="4" t="s">
        <v>1000</v>
      </c>
      <c r="V503" s="20" t="s">
        <v>50</v>
      </c>
      <c r="W503" s="4"/>
      <c r="X503" s="25" t="s">
        <v>367</v>
      </c>
      <c r="Y503" s="21">
        <v>750</v>
      </c>
      <c r="Z503" s="21">
        <v>1</v>
      </c>
      <c r="AA503" s="21">
        <v>1</v>
      </c>
      <c r="AB503" s="22">
        <v>469.18</v>
      </c>
      <c r="AC503" s="23">
        <v>397.61016949152003</v>
      </c>
      <c r="AD503" s="23">
        <v>398.803</v>
      </c>
      <c r="AE503" s="24">
        <v>337.96864406779662</v>
      </c>
    </row>
    <row r="504" spans="20:31" x14ac:dyDescent="0.25">
      <c r="T504" s="3" t="s">
        <v>1001</v>
      </c>
      <c r="U504" s="4" t="s">
        <v>1002</v>
      </c>
      <c r="V504" s="20" t="s">
        <v>50</v>
      </c>
      <c r="W504" s="5" t="s">
        <v>71</v>
      </c>
      <c r="X504" s="20" t="s">
        <v>51</v>
      </c>
      <c r="Y504" s="21">
        <v>100</v>
      </c>
      <c r="Z504" s="21">
        <v>1</v>
      </c>
      <c r="AA504" s="21">
        <v>1</v>
      </c>
      <c r="AB504" s="22">
        <v>928.2</v>
      </c>
      <c r="AC504" s="23">
        <v>786.61016949151997</v>
      </c>
      <c r="AD504" s="23">
        <v>788.97</v>
      </c>
      <c r="AE504" s="24">
        <v>668.61864406779659</v>
      </c>
    </row>
    <row r="505" spans="20:31" x14ac:dyDescent="0.25">
      <c r="T505" s="3" t="s">
        <v>1003</v>
      </c>
      <c r="U505" s="4" t="s">
        <v>1004</v>
      </c>
      <c r="V505" s="20" t="s">
        <v>50</v>
      </c>
      <c r="W505" s="4" t="s">
        <v>71</v>
      </c>
      <c r="X505" s="25" t="s">
        <v>51</v>
      </c>
      <c r="Y505" s="21">
        <v>80</v>
      </c>
      <c r="Z505" s="21">
        <v>1</v>
      </c>
      <c r="AA505" s="21">
        <v>1</v>
      </c>
      <c r="AB505" s="22">
        <v>1040.47</v>
      </c>
      <c r="AC505" s="23">
        <v>881.75423728812996</v>
      </c>
      <c r="AD505" s="23">
        <v>884.39949999999999</v>
      </c>
      <c r="AE505" s="24">
        <v>749.4911016949153</v>
      </c>
    </row>
    <row r="506" spans="20:31" x14ac:dyDescent="0.25">
      <c r="T506" s="3" t="s">
        <v>1005</v>
      </c>
      <c r="U506" s="4" t="s">
        <v>1006</v>
      </c>
      <c r="V506" s="20" t="s">
        <v>50</v>
      </c>
      <c r="W506" s="4"/>
      <c r="X506" s="25" t="s">
        <v>367</v>
      </c>
      <c r="Y506" s="21">
        <v>500</v>
      </c>
      <c r="Z506" s="21">
        <v>1</v>
      </c>
      <c r="AA506" s="21">
        <v>1</v>
      </c>
      <c r="AB506" s="22">
        <v>485.5</v>
      </c>
      <c r="AC506" s="23">
        <v>411.4406779661</v>
      </c>
      <c r="AD506" s="23">
        <v>412.67500000000001</v>
      </c>
      <c r="AE506" s="24">
        <v>349.72457627118644</v>
      </c>
    </row>
    <row r="507" spans="20:31" x14ac:dyDescent="0.25">
      <c r="T507" s="3" t="s">
        <v>1007</v>
      </c>
      <c r="U507" s="4" t="s">
        <v>1008</v>
      </c>
      <c r="V507" s="20" t="s">
        <v>50</v>
      </c>
      <c r="W507" s="4" t="s">
        <v>71</v>
      </c>
      <c r="X507" s="25" t="s">
        <v>51</v>
      </c>
      <c r="Y507" s="21">
        <v>50</v>
      </c>
      <c r="Z507" s="21">
        <v>1</v>
      </c>
      <c r="AA507" s="21">
        <v>1</v>
      </c>
      <c r="AB507" s="22">
        <v>1160.25</v>
      </c>
      <c r="AC507" s="23">
        <v>983.26271186439999</v>
      </c>
      <c r="AD507" s="23">
        <v>986.21249999999998</v>
      </c>
      <c r="AE507" s="24">
        <v>835.77330508474574</v>
      </c>
    </row>
    <row r="508" spans="20:31" x14ac:dyDescent="0.25">
      <c r="T508" s="3" t="s">
        <v>1009</v>
      </c>
      <c r="U508" s="4" t="s">
        <v>1010</v>
      </c>
      <c r="V508" s="20" t="s">
        <v>50</v>
      </c>
      <c r="W508" s="4"/>
      <c r="X508" s="25" t="s">
        <v>367</v>
      </c>
      <c r="Y508" s="21">
        <v>350</v>
      </c>
      <c r="Z508" s="21">
        <v>1</v>
      </c>
      <c r="AA508" s="21">
        <v>1</v>
      </c>
      <c r="AB508" s="22">
        <v>506.34</v>
      </c>
      <c r="AC508" s="23">
        <v>429.10169491524999</v>
      </c>
      <c r="AD508" s="23">
        <v>430.38900000000001</v>
      </c>
      <c r="AE508" s="24">
        <v>364.73644067796613</v>
      </c>
    </row>
    <row r="509" spans="20:31" x14ac:dyDescent="0.25">
      <c r="T509" s="3" t="s">
        <v>1011</v>
      </c>
      <c r="U509" s="4" t="s">
        <v>1012</v>
      </c>
      <c r="V509" s="20" t="s">
        <v>50</v>
      </c>
      <c r="W509" s="4" t="s">
        <v>71</v>
      </c>
      <c r="X509" s="20" t="s">
        <v>51</v>
      </c>
      <c r="Y509" s="21">
        <v>30</v>
      </c>
      <c r="Z509" s="21">
        <v>1</v>
      </c>
      <c r="AA509" s="21">
        <v>1</v>
      </c>
      <c r="AB509" s="22">
        <v>1608.88</v>
      </c>
      <c r="AC509" s="23">
        <v>1363.4576271186399</v>
      </c>
      <c r="AD509" s="23">
        <v>1367.548</v>
      </c>
      <c r="AE509" s="24">
        <v>1158.9389830508474</v>
      </c>
    </row>
    <row r="510" spans="20:31" x14ac:dyDescent="0.25">
      <c r="T510" s="3" t="s">
        <v>1013</v>
      </c>
      <c r="U510" s="4" t="s">
        <v>1014</v>
      </c>
      <c r="V510" s="20" t="s">
        <v>50</v>
      </c>
      <c r="W510" s="4"/>
      <c r="X510" s="20" t="s">
        <v>51</v>
      </c>
      <c r="Y510" s="21">
        <v>200</v>
      </c>
      <c r="Z510" s="21">
        <v>1</v>
      </c>
      <c r="AA510" s="21">
        <v>1</v>
      </c>
      <c r="AB510" s="22">
        <v>572.83000000000004</v>
      </c>
      <c r="AC510" s="23">
        <v>485.44915254236997</v>
      </c>
      <c r="AD510" s="23">
        <v>486.90550000000002</v>
      </c>
      <c r="AE510" s="24">
        <v>412.63177966101694</v>
      </c>
    </row>
    <row r="511" spans="20:31" x14ac:dyDescent="0.25">
      <c r="T511" s="3" t="s">
        <v>1015</v>
      </c>
      <c r="U511" s="4" t="s">
        <v>1016</v>
      </c>
      <c r="V511" s="20" t="s">
        <v>50</v>
      </c>
      <c r="W511" s="5" t="s">
        <v>71</v>
      </c>
      <c r="X511" s="20" t="s">
        <v>51</v>
      </c>
      <c r="Y511" s="21">
        <v>20</v>
      </c>
      <c r="Z511" s="21">
        <v>1</v>
      </c>
      <c r="AA511" s="21">
        <v>1</v>
      </c>
      <c r="AB511" s="22">
        <v>2076.52</v>
      </c>
      <c r="AC511" s="23">
        <v>1759.7627118644</v>
      </c>
      <c r="AD511" s="23">
        <v>1765.0419999999999</v>
      </c>
      <c r="AE511" s="24">
        <v>1495.7983050847458</v>
      </c>
    </row>
    <row r="512" spans="20:31" x14ac:dyDescent="0.25">
      <c r="T512" s="3" t="s">
        <v>1017</v>
      </c>
      <c r="U512" s="5" t="s">
        <v>1018</v>
      </c>
      <c r="V512" s="25" t="s">
        <v>50</v>
      </c>
      <c r="W512" s="5" t="s">
        <v>71</v>
      </c>
      <c r="X512" s="25" t="s">
        <v>51</v>
      </c>
      <c r="Y512" s="21">
        <v>180</v>
      </c>
      <c r="Z512" s="21">
        <v>1</v>
      </c>
      <c r="AA512" s="21">
        <v>1</v>
      </c>
      <c r="AB512" s="22">
        <v>617.91999999999996</v>
      </c>
      <c r="AC512" s="23">
        <v>523.66101694915005</v>
      </c>
      <c r="AD512" s="23">
        <v>525.23199999999997</v>
      </c>
      <c r="AE512" s="24">
        <v>445.11186440677966</v>
      </c>
    </row>
    <row r="513" spans="20:31" x14ac:dyDescent="0.25">
      <c r="T513" s="19" t="s">
        <v>1019</v>
      </c>
      <c r="U513" s="9"/>
      <c r="V513" s="9"/>
      <c r="W513" s="9"/>
      <c r="X513" s="9"/>
      <c r="Y513" s="10"/>
      <c r="Z513" s="10"/>
      <c r="AA513" s="10"/>
      <c r="AB513" s="11"/>
      <c r="AC513" s="11"/>
      <c r="AD513" s="11"/>
      <c r="AE513" s="12"/>
    </row>
    <row r="514" spans="20:31" x14ac:dyDescent="0.25">
      <c r="T514" s="3" t="s">
        <v>1020</v>
      </c>
      <c r="U514" s="4" t="s">
        <v>1021</v>
      </c>
      <c r="V514" s="20" t="s">
        <v>50</v>
      </c>
      <c r="W514" s="5" t="s">
        <v>71</v>
      </c>
      <c r="X514" s="20" t="s">
        <v>51</v>
      </c>
      <c r="Y514" s="21">
        <v>25</v>
      </c>
      <c r="Z514" s="21">
        <v>1</v>
      </c>
      <c r="AA514" s="21">
        <v>1</v>
      </c>
      <c r="AB514" s="22">
        <v>1944.81</v>
      </c>
      <c r="AC514" s="23">
        <v>1648.14406779661</v>
      </c>
      <c r="AD514" s="23">
        <v>1653.0885000000001</v>
      </c>
      <c r="AE514" s="24">
        <v>1400.9224576271185</v>
      </c>
    </row>
    <row r="515" spans="20:31" x14ac:dyDescent="0.25">
      <c r="T515" s="3" t="s">
        <v>1022</v>
      </c>
      <c r="U515" s="4" t="s">
        <v>1023</v>
      </c>
      <c r="V515" s="20" t="s">
        <v>50</v>
      </c>
      <c r="W515" s="5" t="s">
        <v>71</v>
      </c>
      <c r="X515" s="20" t="s">
        <v>51</v>
      </c>
      <c r="Y515" s="21">
        <v>200</v>
      </c>
      <c r="Z515" s="21">
        <v>1</v>
      </c>
      <c r="AA515" s="21">
        <v>1</v>
      </c>
      <c r="AB515" s="22">
        <v>433.15</v>
      </c>
      <c r="AC515" s="23">
        <v>367.07627118644001</v>
      </c>
      <c r="AD515" s="23">
        <v>368.17750000000001</v>
      </c>
      <c r="AE515" s="24">
        <v>312.01483050847457</v>
      </c>
    </row>
    <row r="516" spans="20:31" x14ac:dyDescent="0.25">
      <c r="T516" s="3" t="s">
        <v>1024</v>
      </c>
      <c r="U516" s="4" t="s">
        <v>1025</v>
      </c>
      <c r="V516" s="20" t="s">
        <v>50</v>
      </c>
      <c r="W516" s="4" t="s">
        <v>71</v>
      </c>
      <c r="X516" s="25" t="s">
        <v>51</v>
      </c>
      <c r="Y516" s="21">
        <v>150</v>
      </c>
      <c r="Z516" s="21">
        <v>1</v>
      </c>
      <c r="AA516" s="21">
        <v>1</v>
      </c>
      <c r="AB516" s="22">
        <v>521.55999999999995</v>
      </c>
      <c r="AC516" s="23">
        <v>442</v>
      </c>
      <c r="AD516" s="23">
        <v>443.32600000000002</v>
      </c>
      <c r="AE516" s="24">
        <v>375.7</v>
      </c>
    </row>
    <row r="517" spans="20:31" x14ac:dyDescent="0.25">
      <c r="T517" s="3" t="s">
        <v>1026</v>
      </c>
      <c r="U517" s="4" t="s">
        <v>1027</v>
      </c>
      <c r="V517" s="20" t="s">
        <v>50</v>
      </c>
      <c r="W517" s="4"/>
      <c r="X517" s="25" t="s">
        <v>367</v>
      </c>
      <c r="Y517" s="21">
        <v>1000</v>
      </c>
      <c r="Z517" s="21">
        <v>1</v>
      </c>
      <c r="AA517" s="21">
        <v>1</v>
      </c>
      <c r="AB517" s="22">
        <v>230.56</v>
      </c>
      <c r="AC517" s="23">
        <v>195.38983050847</v>
      </c>
      <c r="AD517" s="23">
        <v>195.976</v>
      </c>
      <c r="AE517" s="24">
        <v>166.08135593220339</v>
      </c>
    </row>
    <row r="518" spans="20:31" x14ac:dyDescent="0.25">
      <c r="T518" s="3" t="s">
        <v>1028</v>
      </c>
      <c r="U518" s="4" t="s">
        <v>1029</v>
      </c>
      <c r="V518" s="20" t="s">
        <v>50</v>
      </c>
      <c r="W518" s="5" t="s">
        <v>71</v>
      </c>
      <c r="X518" s="20" t="s">
        <v>51</v>
      </c>
      <c r="Y518" s="21">
        <v>120</v>
      </c>
      <c r="Z518" s="21">
        <v>1</v>
      </c>
      <c r="AA518" s="21">
        <v>1</v>
      </c>
      <c r="AB518" s="22">
        <v>607.30999999999995</v>
      </c>
      <c r="AC518" s="23">
        <v>514.66949152541997</v>
      </c>
      <c r="AD518" s="23">
        <v>516.21349999999995</v>
      </c>
      <c r="AE518" s="24">
        <v>437.46906779661015</v>
      </c>
    </row>
    <row r="519" spans="20:31" x14ac:dyDescent="0.25">
      <c r="T519" s="3" t="s">
        <v>1030</v>
      </c>
      <c r="U519" s="4" t="s">
        <v>1031</v>
      </c>
      <c r="V519" s="20" t="s">
        <v>50</v>
      </c>
      <c r="W519" s="4" t="s">
        <v>71</v>
      </c>
      <c r="X519" s="25" t="s">
        <v>51</v>
      </c>
      <c r="Y519" s="21">
        <v>100</v>
      </c>
      <c r="Z519" s="21">
        <v>1</v>
      </c>
      <c r="AA519" s="21">
        <v>1</v>
      </c>
      <c r="AB519" s="22">
        <v>715.16</v>
      </c>
      <c r="AC519" s="23">
        <v>606.06779661016003</v>
      </c>
      <c r="AD519" s="23">
        <v>607.88599999999997</v>
      </c>
      <c r="AE519" s="24">
        <v>515.15762711864409</v>
      </c>
    </row>
    <row r="520" spans="20:31" x14ac:dyDescent="0.25">
      <c r="T520" s="3" t="s">
        <v>1032</v>
      </c>
      <c r="U520" s="4" t="s">
        <v>1033</v>
      </c>
      <c r="V520" s="20" t="s">
        <v>50</v>
      </c>
      <c r="W520" s="4"/>
      <c r="X520" s="25" t="s">
        <v>367</v>
      </c>
      <c r="Y520" s="21">
        <v>750</v>
      </c>
      <c r="Z520" s="21">
        <v>1</v>
      </c>
      <c r="AA520" s="21">
        <v>1</v>
      </c>
      <c r="AB520" s="22">
        <v>247.04</v>
      </c>
      <c r="AC520" s="23">
        <v>209.35593220338001</v>
      </c>
      <c r="AD520" s="23">
        <v>209.98400000000001</v>
      </c>
      <c r="AE520" s="24">
        <v>177.95254237288137</v>
      </c>
    </row>
    <row r="521" spans="20:31" x14ac:dyDescent="0.25">
      <c r="T521" s="3" t="s">
        <v>1034</v>
      </c>
      <c r="U521" s="4" t="s">
        <v>1035</v>
      </c>
      <c r="V521" s="20" t="s">
        <v>50</v>
      </c>
      <c r="W521" s="4" t="s">
        <v>71</v>
      </c>
      <c r="X521" s="25" t="s">
        <v>51</v>
      </c>
      <c r="Y521" s="21">
        <v>80</v>
      </c>
      <c r="Z521" s="21">
        <v>1</v>
      </c>
      <c r="AA521" s="21">
        <v>1</v>
      </c>
      <c r="AB521" s="22">
        <v>798.25</v>
      </c>
      <c r="AC521" s="23">
        <v>676.48305084745004</v>
      </c>
      <c r="AD521" s="23">
        <v>678.51250000000005</v>
      </c>
      <c r="AE521" s="24">
        <v>575.01059322033893</v>
      </c>
    </row>
    <row r="522" spans="20:31" x14ac:dyDescent="0.25">
      <c r="T522" s="3" t="s">
        <v>1036</v>
      </c>
      <c r="U522" s="4" t="s">
        <v>1037</v>
      </c>
      <c r="V522" s="20" t="s">
        <v>50</v>
      </c>
      <c r="W522" s="4"/>
      <c r="X522" s="25" t="s">
        <v>367</v>
      </c>
      <c r="Y522" s="21">
        <v>500</v>
      </c>
      <c r="Z522" s="21">
        <v>1</v>
      </c>
      <c r="AA522" s="21">
        <v>1</v>
      </c>
      <c r="AB522" s="22">
        <v>256.91000000000003</v>
      </c>
      <c r="AC522" s="23">
        <v>217.72033898305</v>
      </c>
      <c r="AD522" s="23">
        <v>218.37350000000001</v>
      </c>
      <c r="AE522" s="24">
        <v>185.06228813559321</v>
      </c>
    </row>
    <row r="523" spans="20:31" x14ac:dyDescent="0.25">
      <c r="T523" s="3" t="s">
        <v>1038</v>
      </c>
      <c r="U523" s="4" t="s">
        <v>1039</v>
      </c>
      <c r="V523" s="20" t="s">
        <v>50</v>
      </c>
      <c r="W523" s="5" t="s">
        <v>71</v>
      </c>
      <c r="X523" s="20" t="s">
        <v>51</v>
      </c>
      <c r="Y523" s="21">
        <v>50</v>
      </c>
      <c r="Z523" s="21">
        <v>1</v>
      </c>
      <c r="AA523" s="21">
        <v>1</v>
      </c>
      <c r="AB523" s="22">
        <v>1122.68</v>
      </c>
      <c r="AC523" s="23">
        <v>951.42372881355004</v>
      </c>
      <c r="AD523" s="23">
        <v>954.27800000000002</v>
      </c>
      <c r="AE523" s="24">
        <v>808.71016949152545</v>
      </c>
    </row>
    <row r="524" spans="20:31" x14ac:dyDescent="0.25">
      <c r="T524" s="3" t="s">
        <v>1040</v>
      </c>
      <c r="U524" s="4" t="s">
        <v>1041</v>
      </c>
      <c r="V524" s="20" t="s">
        <v>50</v>
      </c>
      <c r="W524" s="5" t="s">
        <v>71</v>
      </c>
      <c r="X524" s="20" t="s">
        <v>51</v>
      </c>
      <c r="Y524" s="21">
        <v>250</v>
      </c>
      <c r="Z524" s="21">
        <v>1</v>
      </c>
      <c r="AA524" s="21">
        <v>1</v>
      </c>
      <c r="AB524" s="22">
        <v>340.34</v>
      </c>
      <c r="AC524" s="23">
        <v>288.42372881354999</v>
      </c>
      <c r="AD524" s="23">
        <v>289.28899999999999</v>
      </c>
      <c r="AE524" s="24">
        <v>245.16016949152544</v>
      </c>
    </row>
    <row r="525" spans="20:31" x14ac:dyDescent="0.25">
      <c r="T525" s="3" t="s">
        <v>1042</v>
      </c>
      <c r="U525" s="4" t="s">
        <v>1043</v>
      </c>
      <c r="V525" s="20" t="s">
        <v>50</v>
      </c>
      <c r="W525" s="5" t="s">
        <v>71</v>
      </c>
      <c r="X525" s="20" t="s">
        <v>51</v>
      </c>
      <c r="Y525" s="21">
        <v>30</v>
      </c>
      <c r="Z525" s="21">
        <v>1</v>
      </c>
      <c r="AA525" s="21">
        <v>1</v>
      </c>
      <c r="AB525" s="22">
        <v>1449.76</v>
      </c>
      <c r="AC525" s="23">
        <v>1228.6101694915201</v>
      </c>
      <c r="AD525" s="23">
        <v>1232.296</v>
      </c>
      <c r="AE525" s="24">
        <v>1044.3186440677966</v>
      </c>
    </row>
    <row r="526" spans="20:31" x14ac:dyDescent="0.25">
      <c r="T526" s="3" t="s">
        <v>1044</v>
      </c>
      <c r="U526" s="5" t="s">
        <v>1045</v>
      </c>
      <c r="V526" s="25" t="s">
        <v>50</v>
      </c>
      <c r="W526" s="5" t="s">
        <v>71</v>
      </c>
      <c r="X526" s="25" t="s">
        <v>51</v>
      </c>
      <c r="Y526" s="21">
        <v>230</v>
      </c>
      <c r="Z526" s="21">
        <v>1</v>
      </c>
      <c r="AA526" s="21">
        <v>1</v>
      </c>
      <c r="AB526" s="22">
        <v>362.44</v>
      </c>
      <c r="AC526" s="23">
        <v>307.15254237288002</v>
      </c>
      <c r="AD526" s="23">
        <v>308.07400000000001</v>
      </c>
      <c r="AE526" s="24">
        <v>261.07966101694916</v>
      </c>
    </row>
    <row r="527" spans="20:31" x14ac:dyDescent="0.25">
      <c r="T527" s="19" t="s">
        <v>1046</v>
      </c>
      <c r="U527" s="9"/>
      <c r="V527" s="9"/>
      <c r="W527" s="9"/>
      <c r="X527" s="9"/>
      <c r="Y527" s="10"/>
      <c r="Z527" s="10"/>
      <c r="AA527" s="10"/>
      <c r="AB527" s="11"/>
      <c r="AC527" s="11"/>
      <c r="AD527" s="11"/>
      <c r="AE527" s="12"/>
    </row>
    <row r="528" spans="20:31" x14ac:dyDescent="0.25">
      <c r="T528" s="3" t="s">
        <v>1047</v>
      </c>
      <c r="U528" s="4" t="s">
        <v>1048</v>
      </c>
      <c r="V528" s="20" t="s">
        <v>50</v>
      </c>
      <c r="W528" s="4" t="s">
        <v>71</v>
      </c>
      <c r="X528" s="25" t="s">
        <v>51</v>
      </c>
      <c r="Y528" s="21"/>
      <c r="Z528" s="21">
        <v>1</v>
      </c>
      <c r="AA528" s="21">
        <v>1</v>
      </c>
      <c r="AB528" s="22">
        <v>831.09</v>
      </c>
      <c r="AC528" s="23">
        <v>704.31355932202996</v>
      </c>
      <c r="AD528" s="23">
        <v>706.42650000000003</v>
      </c>
      <c r="AE528" s="24">
        <v>598.66652542372879</v>
      </c>
    </row>
    <row r="529" spans="20:31" x14ac:dyDescent="0.25">
      <c r="T529" s="3" t="s">
        <v>1049</v>
      </c>
      <c r="U529" s="4" t="s">
        <v>1050</v>
      </c>
      <c r="V529" s="20" t="s">
        <v>50</v>
      </c>
      <c r="W529" s="5"/>
      <c r="X529" s="25" t="s">
        <v>367</v>
      </c>
      <c r="Y529" s="21">
        <v>750</v>
      </c>
      <c r="Z529" s="21">
        <v>1</v>
      </c>
      <c r="AA529" s="21">
        <v>1</v>
      </c>
      <c r="AB529" s="22">
        <v>556.32000000000005</v>
      </c>
      <c r="AC529" s="23">
        <v>471.45762711864</v>
      </c>
      <c r="AD529" s="23">
        <v>472.87200000000001</v>
      </c>
      <c r="AE529" s="24">
        <v>400.73898305084748</v>
      </c>
    </row>
    <row r="530" spans="20:31" x14ac:dyDescent="0.25">
      <c r="T530" s="3" t="s">
        <v>1051</v>
      </c>
      <c r="U530" s="4" t="s">
        <v>1052</v>
      </c>
      <c r="V530" s="20" t="s">
        <v>50</v>
      </c>
      <c r="W530" s="5"/>
      <c r="X530" s="20" t="s">
        <v>51</v>
      </c>
      <c r="Y530" s="21">
        <v>500</v>
      </c>
      <c r="Z530" s="21">
        <v>1</v>
      </c>
      <c r="AA530" s="21">
        <v>1</v>
      </c>
      <c r="AB530" s="22">
        <v>593.84</v>
      </c>
      <c r="AC530" s="23">
        <v>503.25423728813001</v>
      </c>
      <c r="AD530" s="23">
        <v>504.76400000000001</v>
      </c>
      <c r="AE530" s="24">
        <v>427.76610169491528</v>
      </c>
    </row>
    <row r="531" spans="20:31" x14ac:dyDescent="0.25">
      <c r="T531" s="3" t="s">
        <v>1053</v>
      </c>
      <c r="U531" s="5" t="s">
        <v>1054</v>
      </c>
      <c r="V531" s="25" t="s">
        <v>50</v>
      </c>
      <c r="W531" s="5"/>
      <c r="X531" s="25" t="s">
        <v>51</v>
      </c>
      <c r="Y531" s="21">
        <v>350</v>
      </c>
      <c r="Z531" s="21">
        <v>1</v>
      </c>
      <c r="AA531" s="21">
        <v>1</v>
      </c>
      <c r="AB531" s="22">
        <v>641.30999999999995</v>
      </c>
      <c r="AC531" s="23">
        <v>543.48305084745004</v>
      </c>
      <c r="AD531" s="23">
        <v>545.11350000000004</v>
      </c>
      <c r="AE531" s="24">
        <v>461.96059322033898</v>
      </c>
    </row>
    <row r="532" spans="20:31" x14ac:dyDescent="0.25">
      <c r="T532" s="19" t="s">
        <v>1055</v>
      </c>
      <c r="U532" s="9"/>
      <c r="V532" s="9"/>
      <c r="W532" s="9"/>
      <c r="X532" s="9"/>
      <c r="Y532" s="10"/>
      <c r="Z532" s="10"/>
      <c r="AA532" s="10"/>
      <c r="AB532" s="11"/>
      <c r="AC532" s="11"/>
      <c r="AD532" s="11"/>
      <c r="AE532" s="12"/>
    </row>
    <row r="533" spans="20:31" x14ac:dyDescent="0.25">
      <c r="T533" s="3" t="s">
        <v>1056</v>
      </c>
      <c r="U533" s="4" t="s">
        <v>1057</v>
      </c>
      <c r="V533" s="20" t="s">
        <v>50</v>
      </c>
      <c r="W533" s="5" t="s">
        <v>71</v>
      </c>
      <c r="X533" s="20" t="s">
        <v>51</v>
      </c>
      <c r="Y533" s="21">
        <v>10</v>
      </c>
      <c r="Z533" s="21">
        <v>1</v>
      </c>
      <c r="AA533" s="21">
        <v>1</v>
      </c>
      <c r="AB533" s="22">
        <v>5721.57</v>
      </c>
      <c r="AC533" s="23">
        <v>4848.7881355932204</v>
      </c>
      <c r="AD533" s="23">
        <v>4863.3344999999999</v>
      </c>
      <c r="AE533" s="24">
        <v>4121.4699152542371</v>
      </c>
    </row>
    <row r="534" spans="20:31" x14ac:dyDescent="0.25">
      <c r="T534" s="3" t="s">
        <v>1058</v>
      </c>
      <c r="U534" s="4" t="s">
        <v>1059</v>
      </c>
      <c r="V534" s="20" t="s">
        <v>50</v>
      </c>
      <c r="W534" s="5" t="s">
        <v>71</v>
      </c>
      <c r="X534" s="20" t="s">
        <v>51</v>
      </c>
      <c r="Y534" s="21">
        <v>150</v>
      </c>
      <c r="Z534" s="21">
        <v>1</v>
      </c>
      <c r="AA534" s="21">
        <v>1</v>
      </c>
      <c r="AB534" s="22">
        <v>1107.08</v>
      </c>
      <c r="AC534" s="23">
        <v>938.20338983049999</v>
      </c>
      <c r="AD534" s="23">
        <v>941.01800000000003</v>
      </c>
      <c r="AE534" s="24">
        <v>797.47288135593226</v>
      </c>
    </row>
    <row r="535" spans="20:31" x14ac:dyDescent="0.25">
      <c r="T535" s="3" t="s">
        <v>1060</v>
      </c>
      <c r="U535" s="4" t="s">
        <v>1061</v>
      </c>
      <c r="V535" s="20" t="s">
        <v>50</v>
      </c>
      <c r="W535" s="5" t="s">
        <v>71</v>
      </c>
      <c r="X535" s="20" t="s">
        <v>51</v>
      </c>
      <c r="Y535" s="21">
        <v>120</v>
      </c>
      <c r="Z535" s="21">
        <v>1</v>
      </c>
      <c r="AA535" s="21">
        <v>1</v>
      </c>
      <c r="AB535" s="22">
        <v>1406.15</v>
      </c>
      <c r="AC535" s="23">
        <v>1191.6525423728799</v>
      </c>
      <c r="AD535" s="23">
        <v>1195.2275</v>
      </c>
      <c r="AE535" s="24">
        <v>1012.9046610169491</v>
      </c>
    </row>
    <row r="536" spans="20:31" x14ac:dyDescent="0.25">
      <c r="T536" s="3" t="s">
        <v>1062</v>
      </c>
      <c r="U536" s="4" t="s">
        <v>1063</v>
      </c>
      <c r="V536" s="20" t="s">
        <v>50</v>
      </c>
      <c r="W536" s="5" t="s">
        <v>71</v>
      </c>
      <c r="X536" s="20" t="s">
        <v>51</v>
      </c>
      <c r="Y536" s="21">
        <v>750</v>
      </c>
      <c r="Z536" s="21">
        <v>1</v>
      </c>
      <c r="AA536" s="21">
        <v>1</v>
      </c>
      <c r="AB536" s="22">
        <v>547.05999999999995</v>
      </c>
      <c r="AC536" s="23">
        <v>463.61016949152003</v>
      </c>
      <c r="AD536" s="23">
        <v>465.00099999999998</v>
      </c>
      <c r="AE536" s="24">
        <v>394.06864406779658</v>
      </c>
    </row>
    <row r="537" spans="20:31" x14ac:dyDescent="0.25">
      <c r="T537" s="3" t="s">
        <v>1064</v>
      </c>
      <c r="U537" s="4" t="s">
        <v>1065</v>
      </c>
      <c r="V537" s="20" t="s">
        <v>50</v>
      </c>
      <c r="W537" s="5" t="s">
        <v>71</v>
      </c>
      <c r="X537" s="20" t="s">
        <v>51</v>
      </c>
      <c r="Y537" s="21">
        <v>100</v>
      </c>
      <c r="Z537" s="21">
        <v>1</v>
      </c>
      <c r="AA537" s="21">
        <v>1</v>
      </c>
      <c r="AB537" s="22">
        <v>1717.57</v>
      </c>
      <c r="AC537" s="23">
        <v>1455.56779661016</v>
      </c>
      <c r="AD537" s="23">
        <v>1459.9345000000001</v>
      </c>
      <c r="AE537" s="24">
        <v>1237.2326271186441</v>
      </c>
    </row>
    <row r="538" spans="20:31" x14ac:dyDescent="0.25">
      <c r="T538" s="3" t="s">
        <v>1066</v>
      </c>
      <c r="U538" s="4" t="s">
        <v>1067</v>
      </c>
      <c r="V538" s="20" t="s">
        <v>50</v>
      </c>
      <c r="W538" s="5" t="s">
        <v>71</v>
      </c>
      <c r="X538" s="20" t="s">
        <v>51</v>
      </c>
      <c r="Y538" s="21">
        <v>80</v>
      </c>
      <c r="Z538" s="21">
        <v>1</v>
      </c>
      <c r="AA538" s="21">
        <v>1</v>
      </c>
      <c r="AB538" s="22">
        <v>2019</v>
      </c>
      <c r="AC538" s="23">
        <v>1711.0169491525401</v>
      </c>
      <c r="AD538" s="23">
        <v>1716.15</v>
      </c>
      <c r="AE538" s="24">
        <v>1454.3644067796611</v>
      </c>
    </row>
    <row r="539" spans="20:31" x14ac:dyDescent="0.25">
      <c r="T539" s="3" t="s">
        <v>1068</v>
      </c>
      <c r="U539" s="4" t="s">
        <v>1069</v>
      </c>
      <c r="V539" s="20" t="s">
        <v>50</v>
      </c>
      <c r="W539" s="5" t="s">
        <v>71</v>
      </c>
      <c r="X539" s="20" t="s">
        <v>51</v>
      </c>
      <c r="Y539" s="21">
        <v>500</v>
      </c>
      <c r="Z539" s="21">
        <v>1</v>
      </c>
      <c r="AA539" s="21">
        <v>1</v>
      </c>
      <c r="AB539" s="22">
        <v>609.01</v>
      </c>
      <c r="AC539" s="23">
        <v>516.11016949151997</v>
      </c>
      <c r="AD539" s="23">
        <v>517.6585</v>
      </c>
      <c r="AE539" s="24">
        <v>438.69364406779658</v>
      </c>
    </row>
    <row r="540" spans="20:31" x14ac:dyDescent="0.25">
      <c r="T540" s="3" t="s">
        <v>1070</v>
      </c>
      <c r="U540" s="4" t="s">
        <v>1071</v>
      </c>
      <c r="V540" s="20" t="s">
        <v>50</v>
      </c>
      <c r="W540" s="5" t="s">
        <v>71</v>
      </c>
      <c r="X540" s="20" t="s">
        <v>51</v>
      </c>
      <c r="Y540" s="21">
        <v>50</v>
      </c>
      <c r="Z540" s="21">
        <v>1</v>
      </c>
      <c r="AA540" s="21">
        <v>1</v>
      </c>
      <c r="AB540" s="22">
        <v>2016.54</v>
      </c>
      <c r="AC540" s="23">
        <v>1708.93220338983</v>
      </c>
      <c r="AD540" s="23">
        <v>1714.059</v>
      </c>
      <c r="AE540" s="24">
        <v>1452.5923728813559</v>
      </c>
    </row>
    <row r="541" spans="20:31" x14ac:dyDescent="0.25">
      <c r="T541" s="3" t="s">
        <v>1072</v>
      </c>
      <c r="U541" s="4" t="s">
        <v>1073</v>
      </c>
      <c r="V541" s="20" t="s">
        <v>50</v>
      </c>
      <c r="W541" s="5" t="s">
        <v>71</v>
      </c>
      <c r="X541" s="20" t="s">
        <v>51</v>
      </c>
      <c r="Y541" s="21">
        <v>300</v>
      </c>
      <c r="Z541" s="21">
        <v>1</v>
      </c>
      <c r="AA541" s="21">
        <v>1</v>
      </c>
      <c r="AB541" s="22">
        <v>676.35</v>
      </c>
      <c r="AC541" s="23">
        <v>573.17796610169</v>
      </c>
      <c r="AD541" s="23">
        <v>574.89750000000004</v>
      </c>
      <c r="AE541" s="24">
        <v>487.20127118644069</v>
      </c>
    </row>
    <row r="542" spans="20:31" x14ac:dyDescent="0.25">
      <c r="T542" s="3" t="s">
        <v>1074</v>
      </c>
      <c r="U542" s="4" t="s">
        <v>1075</v>
      </c>
      <c r="V542" s="20" t="s">
        <v>50</v>
      </c>
      <c r="W542" s="5" t="s">
        <v>71</v>
      </c>
      <c r="X542" s="20" t="s">
        <v>51</v>
      </c>
      <c r="Y542" s="21">
        <v>30</v>
      </c>
      <c r="Z542" s="21">
        <v>1</v>
      </c>
      <c r="AA542" s="21">
        <v>1</v>
      </c>
      <c r="AB542" s="22">
        <v>3122.29</v>
      </c>
      <c r="AC542" s="23">
        <v>2646.0084745762701</v>
      </c>
      <c r="AD542" s="23">
        <v>2653.9465</v>
      </c>
      <c r="AE542" s="24">
        <v>2249.1072033898304</v>
      </c>
    </row>
    <row r="543" spans="20:31" x14ac:dyDescent="0.25">
      <c r="T543" s="3" t="s">
        <v>1076</v>
      </c>
      <c r="U543" s="4" t="s">
        <v>1077</v>
      </c>
      <c r="V543" s="20" t="s">
        <v>50</v>
      </c>
      <c r="W543" s="5" t="s">
        <v>71</v>
      </c>
      <c r="X543" s="20" t="s">
        <v>51</v>
      </c>
      <c r="Y543" s="21">
        <v>200</v>
      </c>
      <c r="Z543" s="21">
        <v>1</v>
      </c>
      <c r="AA543" s="21">
        <v>1</v>
      </c>
      <c r="AB543" s="22">
        <v>799.51</v>
      </c>
      <c r="AC543" s="23">
        <v>677.55084745761997</v>
      </c>
      <c r="AD543" s="23">
        <v>679.58349999999996</v>
      </c>
      <c r="AE543" s="24">
        <v>575.91822033898302</v>
      </c>
    </row>
    <row r="544" spans="20:31" x14ac:dyDescent="0.25">
      <c r="T544" s="3" t="s">
        <v>1078</v>
      </c>
      <c r="U544" s="5" t="s">
        <v>1079</v>
      </c>
      <c r="V544" s="25" t="s">
        <v>50</v>
      </c>
      <c r="W544" s="5" t="s">
        <v>71</v>
      </c>
      <c r="X544" s="25" t="s">
        <v>51</v>
      </c>
      <c r="Y544" s="21">
        <v>20</v>
      </c>
      <c r="Z544" s="21">
        <v>1</v>
      </c>
      <c r="AA544" s="21">
        <v>1</v>
      </c>
      <c r="AB544" s="22">
        <v>4201.63</v>
      </c>
      <c r="AC544" s="23">
        <v>3560.7033898304999</v>
      </c>
      <c r="AD544" s="23">
        <v>3571.3854999999999</v>
      </c>
      <c r="AE544" s="24">
        <v>3026.5978813559323</v>
      </c>
    </row>
    <row r="545" spans="20:31" x14ac:dyDescent="0.25">
      <c r="T545" s="19" t="s">
        <v>1080</v>
      </c>
      <c r="U545" s="9"/>
      <c r="V545" s="9"/>
      <c r="W545" s="9"/>
      <c r="X545" s="9"/>
      <c r="Y545" s="10"/>
      <c r="Z545" s="10"/>
      <c r="AA545" s="10"/>
      <c r="AB545" s="11"/>
      <c r="AC545" s="11"/>
      <c r="AD545" s="11"/>
      <c r="AE545" s="12"/>
    </row>
    <row r="546" spans="20:31" x14ac:dyDescent="0.25">
      <c r="T546" s="3" t="s">
        <v>1081</v>
      </c>
      <c r="U546" s="4" t="s">
        <v>1082</v>
      </c>
      <c r="V546" s="20" t="s">
        <v>50</v>
      </c>
      <c r="W546" s="5" t="s">
        <v>71</v>
      </c>
      <c r="X546" s="20" t="s">
        <v>51</v>
      </c>
      <c r="Y546" s="21">
        <v>10</v>
      </c>
      <c r="Z546" s="21">
        <v>1</v>
      </c>
      <c r="AA546" s="21">
        <v>1</v>
      </c>
      <c r="AB546" s="22">
        <v>5838.35</v>
      </c>
      <c r="AC546" s="23">
        <v>4947.7542372881298</v>
      </c>
      <c r="AD546" s="23">
        <v>4962.5974999999999</v>
      </c>
      <c r="AE546" s="24">
        <v>4205.5911016949149</v>
      </c>
    </row>
    <row r="547" spans="20:31" x14ac:dyDescent="0.25">
      <c r="T547" s="3" t="s">
        <v>1083</v>
      </c>
      <c r="U547" s="4" t="s">
        <v>1084</v>
      </c>
      <c r="V547" s="20" t="s">
        <v>50</v>
      </c>
      <c r="W547" s="5" t="s">
        <v>71</v>
      </c>
      <c r="X547" s="20" t="s">
        <v>51</v>
      </c>
      <c r="Y547" s="21">
        <v>150</v>
      </c>
      <c r="Z547" s="21">
        <v>1</v>
      </c>
      <c r="AA547" s="21">
        <v>1</v>
      </c>
      <c r="AB547" s="22">
        <v>1350.09</v>
      </c>
      <c r="AC547" s="23">
        <v>1144.14406779661</v>
      </c>
      <c r="AD547" s="23">
        <v>1147.5764999999999</v>
      </c>
      <c r="AE547" s="24">
        <v>972.52245762711868</v>
      </c>
    </row>
    <row r="548" spans="20:31" x14ac:dyDescent="0.25">
      <c r="T548" s="3" t="s">
        <v>1085</v>
      </c>
      <c r="U548" s="4" t="s">
        <v>1086</v>
      </c>
      <c r="V548" s="20" t="s">
        <v>50</v>
      </c>
      <c r="W548" s="4" t="s">
        <v>71</v>
      </c>
      <c r="X548" s="20" t="s">
        <v>51</v>
      </c>
      <c r="Y548" s="21">
        <v>120</v>
      </c>
      <c r="Z548" s="21">
        <v>1</v>
      </c>
      <c r="AA548" s="21">
        <v>1</v>
      </c>
      <c r="AB548" s="22">
        <v>1597.89</v>
      </c>
      <c r="AC548" s="23">
        <v>1354.14406779661</v>
      </c>
      <c r="AD548" s="23">
        <v>1358.2065</v>
      </c>
      <c r="AE548" s="24">
        <v>1151.0224576271187</v>
      </c>
    </row>
    <row r="549" spans="20:31" x14ac:dyDescent="0.25">
      <c r="T549" s="3" t="s">
        <v>1087</v>
      </c>
      <c r="U549" s="4" t="s">
        <v>1088</v>
      </c>
      <c r="V549" s="20" t="s">
        <v>50</v>
      </c>
      <c r="W549" s="4"/>
      <c r="X549" s="20" t="s">
        <v>51</v>
      </c>
      <c r="Y549" s="21">
        <v>750</v>
      </c>
      <c r="Z549" s="21">
        <v>1</v>
      </c>
      <c r="AA549" s="21">
        <v>1</v>
      </c>
      <c r="AB549" s="22">
        <v>911.76</v>
      </c>
      <c r="AC549" s="23">
        <v>772.67796610169</v>
      </c>
      <c r="AD549" s="23">
        <v>774.99599999999998</v>
      </c>
      <c r="AE549" s="24">
        <v>656.77627118644068</v>
      </c>
    </row>
    <row r="550" spans="20:31" x14ac:dyDescent="0.25">
      <c r="T550" s="3" t="s">
        <v>1089</v>
      </c>
      <c r="U550" s="4" t="s">
        <v>1090</v>
      </c>
      <c r="V550" s="20" t="s">
        <v>50</v>
      </c>
      <c r="W550" s="5" t="s">
        <v>71</v>
      </c>
      <c r="X550" s="20" t="s">
        <v>51</v>
      </c>
      <c r="Y550" s="21">
        <v>100</v>
      </c>
      <c r="Z550" s="21">
        <v>1</v>
      </c>
      <c r="AA550" s="21">
        <v>1</v>
      </c>
      <c r="AB550" s="22">
        <v>1951.78</v>
      </c>
      <c r="AC550" s="23">
        <v>1654.05084745762</v>
      </c>
      <c r="AD550" s="23">
        <v>1659.0129999999999</v>
      </c>
      <c r="AE550" s="24">
        <v>1405.9432203389831</v>
      </c>
    </row>
    <row r="551" spans="20:31" x14ac:dyDescent="0.25">
      <c r="T551" s="3" t="s">
        <v>1091</v>
      </c>
      <c r="U551" s="4" t="s">
        <v>1092</v>
      </c>
      <c r="V551" s="20" t="s">
        <v>50</v>
      </c>
      <c r="W551" s="4" t="s">
        <v>71</v>
      </c>
      <c r="X551" s="20" t="s">
        <v>51</v>
      </c>
      <c r="Y551" s="21">
        <v>80</v>
      </c>
      <c r="Z551" s="21">
        <v>1</v>
      </c>
      <c r="AA551" s="21">
        <v>1</v>
      </c>
      <c r="AB551" s="22">
        <v>2294.3200000000002</v>
      </c>
      <c r="AC551" s="23">
        <v>1944.3389830508399</v>
      </c>
      <c r="AD551" s="23">
        <v>1950.172</v>
      </c>
      <c r="AE551" s="24">
        <v>1652.6881355932203</v>
      </c>
    </row>
    <row r="552" spans="20:31" x14ac:dyDescent="0.25">
      <c r="T552" s="3" t="s">
        <v>1093</v>
      </c>
      <c r="U552" s="4" t="s">
        <v>1094</v>
      </c>
      <c r="V552" s="20" t="s">
        <v>50</v>
      </c>
      <c r="W552" s="4"/>
      <c r="X552" s="20" t="s">
        <v>51</v>
      </c>
      <c r="Y552" s="21">
        <v>500</v>
      </c>
      <c r="Z552" s="21">
        <v>1</v>
      </c>
      <c r="AA552" s="21">
        <v>1</v>
      </c>
      <c r="AB552" s="22">
        <v>882.64</v>
      </c>
      <c r="AC552" s="23">
        <v>748</v>
      </c>
      <c r="AD552" s="23">
        <v>750.24400000000003</v>
      </c>
      <c r="AE552" s="24">
        <v>635.79999999999995</v>
      </c>
    </row>
    <row r="553" spans="20:31" x14ac:dyDescent="0.25">
      <c r="T553" s="3" t="s">
        <v>1095</v>
      </c>
      <c r="U553" s="4" t="s">
        <v>1096</v>
      </c>
      <c r="V553" s="20" t="s">
        <v>50</v>
      </c>
      <c r="W553" s="4" t="s">
        <v>71</v>
      </c>
      <c r="X553" s="20" t="s">
        <v>51</v>
      </c>
      <c r="Y553" s="21">
        <v>50</v>
      </c>
      <c r="Z553" s="21">
        <v>1</v>
      </c>
      <c r="AA553" s="21">
        <v>1</v>
      </c>
      <c r="AB553" s="22">
        <v>2122.67</v>
      </c>
      <c r="AC553" s="23">
        <v>1798.8728813559301</v>
      </c>
      <c r="AD553" s="23">
        <v>1804.2695000000001</v>
      </c>
      <c r="AE553" s="24">
        <v>1529.0419491525424</v>
      </c>
    </row>
    <row r="554" spans="20:31" x14ac:dyDescent="0.25">
      <c r="T554" s="3" t="s">
        <v>1097</v>
      </c>
      <c r="U554" s="4" t="s">
        <v>1098</v>
      </c>
      <c r="V554" s="20" t="s">
        <v>50</v>
      </c>
      <c r="W554" s="4"/>
      <c r="X554" s="20" t="s">
        <v>51</v>
      </c>
      <c r="Y554" s="21">
        <v>300</v>
      </c>
      <c r="Z554" s="21">
        <v>1</v>
      </c>
      <c r="AA554" s="21">
        <v>1</v>
      </c>
      <c r="AB554" s="22">
        <v>980.23</v>
      </c>
      <c r="AC554" s="23">
        <v>830.70338983049999</v>
      </c>
      <c r="AD554" s="23">
        <v>833.19550000000004</v>
      </c>
      <c r="AE554" s="24">
        <v>706.09788135593226</v>
      </c>
    </row>
    <row r="555" spans="20:31" x14ac:dyDescent="0.25">
      <c r="T555" s="3" t="s">
        <v>1099</v>
      </c>
      <c r="U555" s="4" t="s">
        <v>1100</v>
      </c>
      <c r="V555" s="20" t="s">
        <v>50</v>
      </c>
      <c r="W555" s="4" t="s">
        <v>71</v>
      </c>
      <c r="X555" s="20" t="s">
        <v>51</v>
      </c>
      <c r="Y555" s="21">
        <v>30</v>
      </c>
      <c r="Z555" s="21">
        <v>1</v>
      </c>
      <c r="AA555" s="21">
        <v>1</v>
      </c>
      <c r="AB555" s="22">
        <v>3286.62</v>
      </c>
      <c r="AC555" s="23">
        <v>2785.2711864406701</v>
      </c>
      <c r="AD555" s="23">
        <v>2793.627</v>
      </c>
      <c r="AE555" s="24">
        <v>2367.4805084745763</v>
      </c>
    </row>
    <row r="556" spans="20:31" x14ac:dyDescent="0.25">
      <c r="T556" s="3" t="s">
        <v>1101</v>
      </c>
      <c r="U556" s="4" t="s">
        <v>1102</v>
      </c>
      <c r="V556" s="20" t="s">
        <v>50</v>
      </c>
      <c r="W556" s="4"/>
      <c r="X556" s="20" t="s">
        <v>51</v>
      </c>
      <c r="Y556" s="21">
        <v>200</v>
      </c>
      <c r="Z556" s="21">
        <v>1</v>
      </c>
      <c r="AA556" s="21">
        <v>1</v>
      </c>
      <c r="AB556" s="22">
        <v>999.4</v>
      </c>
      <c r="AC556" s="23">
        <v>846.94915254237003</v>
      </c>
      <c r="AD556" s="23">
        <v>849.49</v>
      </c>
      <c r="AE556" s="24">
        <v>719.90677966101691</v>
      </c>
    </row>
    <row r="557" spans="20:31" x14ac:dyDescent="0.25">
      <c r="T557" s="3" t="s">
        <v>1103</v>
      </c>
      <c r="U557" s="5" t="s">
        <v>1104</v>
      </c>
      <c r="V557" s="25" t="s">
        <v>50</v>
      </c>
      <c r="W557" s="5" t="s">
        <v>71</v>
      </c>
      <c r="X557" s="25" t="s">
        <v>51</v>
      </c>
      <c r="Y557" s="21">
        <v>20</v>
      </c>
      <c r="Z557" s="21">
        <v>1</v>
      </c>
      <c r="AA557" s="21">
        <v>1</v>
      </c>
      <c r="AB557" s="22">
        <v>4422.75</v>
      </c>
      <c r="AC557" s="23">
        <v>3748.0932203389798</v>
      </c>
      <c r="AD557" s="23">
        <v>3759.3375000000001</v>
      </c>
      <c r="AE557" s="24">
        <v>3185.8792372881358</v>
      </c>
    </row>
    <row r="558" spans="20:31" x14ac:dyDescent="0.25">
      <c r="T558" s="19" t="s">
        <v>1105</v>
      </c>
      <c r="U558" s="9"/>
      <c r="V558" s="9"/>
      <c r="W558" s="9"/>
      <c r="X558" s="9"/>
      <c r="Y558" s="10"/>
      <c r="Z558" s="10"/>
      <c r="AA558" s="10"/>
      <c r="AB558" s="11"/>
      <c r="AC558" s="11"/>
      <c r="AD558" s="11"/>
      <c r="AE558" s="12"/>
    </row>
    <row r="559" spans="20:31" x14ac:dyDescent="0.25">
      <c r="T559" s="3" t="s">
        <v>1106</v>
      </c>
      <c r="U559" s="4" t="s">
        <v>1107</v>
      </c>
      <c r="V559" s="20" t="s">
        <v>50</v>
      </c>
      <c r="W559" s="5" t="s">
        <v>71</v>
      </c>
      <c r="X559" s="20" t="s">
        <v>51</v>
      </c>
      <c r="Y559" s="21">
        <v>10</v>
      </c>
      <c r="Z559" s="21">
        <v>1</v>
      </c>
      <c r="AA559" s="21">
        <v>1</v>
      </c>
      <c r="AB559" s="22">
        <v>5723.86</v>
      </c>
      <c r="AC559" s="23">
        <v>4850.7288135593199</v>
      </c>
      <c r="AD559" s="23">
        <v>4865.2809999999999</v>
      </c>
      <c r="AE559" s="24">
        <v>4123.1194915254237</v>
      </c>
    </row>
    <row r="560" spans="20:31" x14ac:dyDescent="0.25">
      <c r="T560" s="3" t="s">
        <v>1108</v>
      </c>
      <c r="U560" s="4" t="s">
        <v>1109</v>
      </c>
      <c r="V560" s="20" t="s">
        <v>50</v>
      </c>
      <c r="W560" s="5" t="s">
        <v>71</v>
      </c>
      <c r="X560" s="20" t="s">
        <v>51</v>
      </c>
      <c r="Y560" s="21">
        <v>150</v>
      </c>
      <c r="Z560" s="21">
        <v>1</v>
      </c>
      <c r="AA560" s="21">
        <v>1</v>
      </c>
      <c r="AB560" s="22">
        <v>1089.6500000000001</v>
      </c>
      <c r="AC560" s="23">
        <v>923.43220338982997</v>
      </c>
      <c r="AD560" s="23">
        <v>926.20249999999999</v>
      </c>
      <c r="AE560" s="24">
        <v>784.91737288135596</v>
      </c>
    </row>
    <row r="561" spans="20:31" x14ac:dyDescent="0.25">
      <c r="T561" s="3" t="s">
        <v>1110</v>
      </c>
      <c r="U561" s="4" t="s">
        <v>1111</v>
      </c>
      <c r="V561" s="20" t="s">
        <v>50</v>
      </c>
      <c r="W561" s="5" t="s">
        <v>71</v>
      </c>
      <c r="X561" s="20" t="s">
        <v>51</v>
      </c>
      <c r="Y561" s="21">
        <v>120</v>
      </c>
      <c r="Z561" s="21">
        <v>1</v>
      </c>
      <c r="AA561" s="21">
        <v>1</v>
      </c>
      <c r="AB561" s="22">
        <v>1289.67</v>
      </c>
      <c r="AC561" s="23">
        <v>1092.9406779661001</v>
      </c>
      <c r="AD561" s="23">
        <v>1096.2194999999999</v>
      </c>
      <c r="AE561" s="24">
        <v>928.99957627118647</v>
      </c>
    </row>
    <row r="562" spans="20:31" x14ac:dyDescent="0.25">
      <c r="T562" s="3" t="s">
        <v>1112</v>
      </c>
      <c r="U562" s="4" t="s">
        <v>1113</v>
      </c>
      <c r="V562" s="20" t="s">
        <v>50</v>
      </c>
      <c r="W562" s="5" t="s">
        <v>71</v>
      </c>
      <c r="X562" s="20" t="s">
        <v>51</v>
      </c>
      <c r="Y562" s="21">
        <v>750</v>
      </c>
      <c r="Z562" s="21">
        <v>1</v>
      </c>
      <c r="AA562" s="21">
        <v>1</v>
      </c>
      <c r="AB562" s="22">
        <v>572.66999999999996</v>
      </c>
      <c r="AC562" s="23">
        <v>485.31355932203002</v>
      </c>
      <c r="AD562" s="23">
        <v>486.76949999999999</v>
      </c>
      <c r="AE562" s="24">
        <v>412.51652542372881</v>
      </c>
    </row>
    <row r="563" spans="20:31" x14ac:dyDescent="0.25">
      <c r="T563" s="3" t="s">
        <v>1114</v>
      </c>
      <c r="U563" s="4" t="s">
        <v>1115</v>
      </c>
      <c r="V563" s="20" t="s">
        <v>50</v>
      </c>
      <c r="W563" s="5" t="s">
        <v>71</v>
      </c>
      <c r="X563" s="20" t="s">
        <v>51</v>
      </c>
      <c r="Y563" s="21">
        <v>100</v>
      </c>
      <c r="Z563" s="21">
        <v>1</v>
      </c>
      <c r="AA563" s="21">
        <v>1</v>
      </c>
      <c r="AB563" s="22">
        <v>1575.29</v>
      </c>
      <c r="AC563" s="23">
        <v>1334.9915254237201</v>
      </c>
      <c r="AD563" s="23">
        <v>1338.9965</v>
      </c>
      <c r="AE563" s="24">
        <v>1134.7427966101695</v>
      </c>
    </row>
    <row r="564" spans="20:31" x14ac:dyDescent="0.25">
      <c r="T564" s="3" t="s">
        <v>1116</v>
      </c>
      <c r="U564" s="4" t="s">
        <v>1117</v>
      </c>
      <c r="V564" s="20" t="s">
        <v>50</v>
      </c>
      <c r="W564" s="5" t="s">
        <v>71</v>
      </c>
      <c r="X564" s="20" t="s">
        <v>51</v>
      </c>
      <c r="Y564" s="21">
        <v>80</v>
      </c>
      <c r="Z564" s="21">
        <v>1</v>
      </c>
      <c r="AA564" s="21">
        <v>1</v>
      </c>
      <c r="AB564" s="22">
        <v>1851.76</v>
      </c>
      <c r="AC564" s="23">
        <v>1569.28813559322</v>
      </c>
      <c r="AD564" s="23">
        <v>1573.9960000000001</v>
      </c>
      <c r="AE564" s="24">
        <v>1333.8949152542373</v>
      </c>
    </row>
    <row r="565" spans="20:31" x14ac:dyDescent="0.25">
      <c r="T565" s="3" t="s">
        <v>1118</v>
      </c>
      <c r="U565" s="4" t="s">
        <v>1119</v>
      </c>
      <c r="V565" s="20" t="s">
        <v>50</v>
      </c>
      <c r="W565" s="5" t="s">
        <v>71</v>
      </c>
      <c r="X565" s="20" t="s">
        <v>51</v>
      </c>
      <c r="Y565" s="21">
        <v>500</v>
      </c>
      <c r="Z565" s="21">
        <v>1</v>
      </c>
      <c r="AA565" s="21">
        <v>1</v>
      </c>
      <c r="AB565" s="22">
        <v>647.62</v>
      </c>
      <c r="AC565" s="23">
        <v>548.83050847457002</v>
      </c>
      <c r="AD565" s="23">
        <v>550.47699999999998</v>
      </c>
      <c r="AE565" s="24">
        <v>466.50593220338982</v>
      </c>
    </row>
    <row r="566" spans="20:31" x14ac:dyDescent="0.25">
      <c r="T566" s="3" t="s">
        <v>1120</v>
      </c>
      <c r="U566" s="4" t="s">
        <v>1121</v>
      </c>
      <c r="V566" s="20" t="s">
        <v>50</v>
      </c>
      <c r="W566" s="5" t="s">
        <v>71</v>
      </c>
      <c r="X566" s="20" t="s">
        <v>51</v>
      </c>
      <c r="Y566" s="21">
        <v>50</v>
      </c>
      <c r="Z566" s="21">
        <v>1</v>
      </c>
      <c r="AA566" s="21">
        <v>1</v>
      </c>
      <c r="AB566" s="22">
        <v>2122.67</v>
      </c>
      <c r="AC566" s="23">
        <v>1798.8728813559301</v>
      </c>
      <c r="AD566" s="23">
        <v>1804.2695000000001</v>
      </c>
      <c r="AE566" s="24">
        <v>1529.0419491525424</v>
      </c>
    </row>
    <row r="567" spans="20:31" x14ac:dyDescent="0.25">
      <c r="T567" s="3" t="s">
        <v>1122</v>
      </c>
      <c r="U567" s="4" t="s">
        <v>1123</v>
      </c>
      <c r="V567" s="20" t="s">
        <v>50</v>
      </c>
      <c r="W567" s="5" t="s">
        <v>71</v>
      </c>
      <c r="X567" s="20" t="s">
        <v>51</v>
      </c>
      <c r="Y567" s="21">
        <v>300</v>
      </c>
      <c r="Z567" s="21">
        <v>1</v>
      </c>
      <c r="AA567" s="21">
        <v>1</v>
      </c>
      <c r="AB567" s="22">
        <v>719.22</v>
      </c>
      <c r="AC567" s="23">
        <v>609.50847457627003</v>
      </c>
      <c r="AD567" s="23">
        <v>611.33699999999999</v>
      </c>
      <c r="AE567" s="24">
        <v>518.08220338983051</v>
      </c>
    </row>
    <row r="568" spans="20:31" x14ac:dyDescent="0.25">
      <c r="T568" s="3" t="s">
        <v>1124</v>
      </c>
      <c r="U568" s="4" t="s">
        <v>1125</v>
      </c>
      <c r="V568" s="20" t="s">
        <v>50</v>
      </c>
      <c r="W568" s="5" t="s">
        <v>71</v>
      </c>
      <c r="X568" s="20" t="s">
        <v>51</v>
      </c>
      <c r="Y568" s="21">
        <v>30</v>
      </c>
      <c r="Z568" s="21">
        <v>1</v>
      </c>
      <c r="AA568" s="21">
        <v>1</v>
      </c>
      <c r="AB568" s="22">
        <v>3222.18</v>
      </c>
      <c r="AC568" s="23">
        <v>2730.6610169491501</v>
      </c>
      <c r="AD568" s="23">
        <v>2738.8530000000001</v>
      </c>
      <c r="AE568" s="24">
        <v>2321.0618644067795</v>
      </c>
    </row>
    <row r="569" spans="20:31" x14ac:dyDescent="0.25">
      <c r="T569" s="3" t="s">
        <v>1126</v>
      </c>
      <c r="U569" s="4" t="s">
        <v>1127</v>
      </c>
      <c r="V569" s="20" t="s">
        <v>50</v>
      </c>
      <c r="W569" s="5" t="s">
        <v>71</v>
      </c>
      <c r="X569" s="20" t="s">
        <v>51</v>
      </c>
      <c r="Y569" s="21">
        <v>200</v>
      </c>
      <c r="Z569" s="21">
        <v>1</v>
      </c>
      <c r="AA569" s="21">
        <v>1</v>
      </c>
      <c r="AB569" s="22">
        <v>806.62</v>
      </c>
      <c r="AC569" s="23">
        <v>683.57627118643995</v>
      </c>
      <c r="AD569" s="23">
        <v>685.62699999999995</v>
      </c>
      <c r="AE569" s="24">
        <v>581.03983050847455</v>
      </c>
    </row>
    <row r="570" spans="20:31" x14ac:dyDescent="0.25">
      <c r="T570" s="3" t="s">
        <v>1128</v>
      </c>
      <c r="U570" s="5" t="s">
        <v>1129</v>
      </c>
      <c r="V570" s="25" t="s">
        <v>50</v>
      </c>
      <c r="W570" s="5" t="s">
        <v>71</v>
      </c>
      <c r="X570" s="25" t="s">
        <v>51</v>
      </c>
      <c r="Y570" s="21">
        <v>20</v>
      </c>
      <c r="Z570" s="21">
        <v>1</v>
      </c>
      <c r="AA570" s="21">
        <v>1</v>
      </c>
      <c r="AB570" s="22">
        <v>4336.0200000000004</v>
      </c>
      <c r="AC570" s="23">
        <v>3674.5932203389798</v>
      </c>
      <c r="AD570" s="23">
        <v>3685.6170000000002</v>
      </c>
      <c r="AE570" s="24">
        <v>3123.4042372881354</v>
      </c>
    </row>
    <row r="571" spans="20:31" x14ac:dyDescent="0.25">
      <c r="T571" s="19" t="s">
        <v>1130</v>
      </c>
      <c r="U571" s="9"/>
      <c r="V571" s="9"/>
      <c r="W571" s="9"/>
      <c r="X571" s="9"/>
      <c r="Y571" s="10"/>
      <c r="Z571" s="10"/>
      <c r="AA571" s="10"/>
      <c r="AB571" s="11"/>
      <c r="AC571" s="11"/>
      <c r="AD571" s="11"/>
      <c r="AE571" s="12"/>
    </row>
    <row r="572" spans="20:31" x14ac:dyDescent="0.25">
      <c r="T572" s="3" t="s">
        <v>1131</v>
      </c>
      <c r="U572" s="4" t="s">
        <v>1132</v>
      </c>
      <c r="V572" s="20" t="s">
        <v>50</v>
      </c>
      <c r="W572" s="5" t="s">
        <v>71</v>
      </c>
      <c r="X572" s="20" t="s">
        <v>51</v>
      </c>
      <c r="Y572" s="21">
        <v>10</v>
      </c>
      <c r="Z572" s="21">
        <v>1</v>
      </c>
      <c r="AA572" s="21">
        <v>1</v>
      </c>
      <c r="AB572" s="22">
        <v>19278</v>
      </c>
      <c r="AC572" s="23">
        <v>16337.28813559322</v>
      </c>
      <c r="AD572" s="23">
        <v>16386.3</v>
      </c>
      <c r="AE572" s="24">
        <v>13886.694915254237</v>
      </c>
    </row>
    <row r="573" spans="20:31" x14ac:dyDescent="0.25">
      <c r="T573" s="3" t="s">
        <v>1133</v>
      </c>
      <c r="U573" s="4" t="s">
        <v>1134</v>
      </c>
      <c r="V573" s="20" t="s">
        <v>50</v>
      </c>
      <c r="W573" s="5" t="s">
        <v>71</v>
      </c>
      <c r="X573" s="20" t="s">
        <v>51</v>
      </c>
      <c r="Y573" s="21">
        <v>150</v>
      </c>
      <c r="Z573" s="21">
        <v>1</v>
      </c>
      <c r="AA573" s="21">
        <v>1</v>
      </c>
      <c r="AB573" s="22">
        <v>1894.79</v>
      </c>
      <c r="AC573" s="23">
        <v>1605.7542372881301</v>
      </c>
      <c r="AD573" s="23">
        <v>1610.5715</v>
      </c>
      <c r="AE573" s="24">
        <v>1364.8911016949153</v>
      </c>
    </row>
    <row r="574" spans="20:31" x14ac:dyDescent="0.25">
      <c r="T574" s="3" t="s">
        <v>1135</v>
      </c>
      <c r="U574" s="4" t="s">
        <v>1136</v>
      </c>
      <c r="V574" s="20" t="s">
        <v>50</v>
      </c>
      <c r="W574" s="5" t="s">
        <v>71</v>
      </c>
      <c r="X574" s="20" t="s">
        <v>51</v>
      </c>
      <c r="Y574" s="21">
        <v>120</v>
      </c>
      <c r="Z574" s="21">
        <v>1</v>
      </c>
      <c r="AA574" s="21">
        <v>1</v>
      </c>
      <c r="AB574" s="22">
        <v>3216.62</v>
      </c>
      <c r="AC574" s="23">
        <v>2725.94915254237</v>
      </c>
      <c r="AD574" s="23">
        <v>2734.127</v>
      </c>
      <c r="AE574" s="24">
        <v>2317.0567796610171</v>
      </c>
    </row>
    <row r="575" spans="20:31" x14ac:dyDescent="0.25">
      <c r="T575" s="3" t="s">
        <v>1137</v>
      </c>
      <c r="U575" s="4" t="s">
        <v>1138</v>
      </c>
      <c r="V575" s="20" t="s">
        <v>50</v>
      </c>
      <c r="W575" s="5" t="s">
        <v>71</v>
      </c>
      <c r="X575" s="20" t="s">
        <v>51</v>
      </c>
      <c r="Y575" s="21">
        <v>750</v>
      </c>
      <c r="Z575" s="21">
        <v>1</v>
      </c>
      <c r="AA575" s="21">
        <v>1</v>
      </c>
      <c r="AB575" s="22">
        <v>791.95</v>
      </c>
      <c r="AC575" s="23">
        <v>671.14406779660999</v>
      </c>
      <c r="AD575" s="23">
        <v>673.15750000000003</v>
      </c>
      <c r="AE575" s="24">
        <v>570.47245762711862</v>
      </c>
    </row>
    <row r="576" spans="20:31" x14ac:dyDescent="0.25">
      <c r="T576" s="3" t="s">
        <v>1139</v>
      </c>
      <c r="U576" s="4" t="s">
        <v>1140</v>
      </c>
      <c r="V576" s="20" t="s">
        <v>50</v>
      </c>
      <c r="W576" s="5" t="s">
        <v>71</v>
      </c>
      <c r="X576" s="20" t="s">
        <v>51</v>
      </c>
      <c r="Y576" s="21">
        <v>100</v>
      </c>
      <c r="Z576" s="21">
        <v>1</v>
      </c>
      <c r="AA576" s="21">
        <v>1</v>
      </c>
      <c r="AB576" s="22">
        <v>4372.6000000000004</v>
      </c>
      <c r="AC576" s="23">
        <v>3705.5932203389798</v>
      </c>
      <c r="AD576" s="23">
        <v>3716.71</v>
      </c>
      <c r="AE576" s="24">
        <v>3149.7542372881358</v>
      </c>
    </row>
    <row r="577" spans="20:31" x14ac:dyDescent="0.25">
      <c r="T577" s="3" t="s">
        <v>1141</v>
      </c>
      <c r="U577" s="4" t="s">
        <v>1142</v>
      </c>
      <c r="V577" s="20" t="s">
        <v>50</v>
      </c>
      <c r="W577" s="5" t="s">
        <v>71</v>
      </c>
      <c r="X577" s="20" t="s">
        <v>51</v>
      </c>
      <c r="Y577" s="21">
        <v>80</v>
      </c>
      <c r="Z577" s="21">
        <v>1</v>
      </c>
      <c r="AA577" s="21">
        <v>1</v>
      </c>
      <c r="AB577" s="22">
        <v>5435.88</v>
      </c>
      <c r="AC577" s="23">
        <v>4606.6779661016899</v>
      </c>
      <c r="AD577" s="23">
        <v>4620.4979999999996</v>
      </c>
      <c r="AE577" s="24">
        <v>3915.6762711864408</v>
      </c>
    </row>
    <row r="578" spans="20:31" x14ac:dyDescent="0.25">
      <c r="T578" s="3" t="s">
        <v>1143</v>
      </c>
      <c r="U578" s="4" t="s">
        <v>1144</v>
      </c>
      <c r="V578" s="20" t="s">
        <v>50</v>
      </c>
      <c r="W578" s="5" t="s">
        <v>71</v>
      </c>
      <c r="X578" s="20" t="s">
        <v>51</v>
      </c>
      <c r="Y578" s="21">
        <v>500</v>
      </c>
      <c r="Z578" s="21">
        <v>1</v>
      </c>
      <c r="AA578" s="21">
        <v>1</v>
      </c>
      <c r="AB578" s="22">
        <v>869.05</v>
      </c>
      <c r="AC578" s="23">
        <v>736.48305084745004</v>
      </c>
      <c r="AD578" s="23">
        <v>738.6925</v>
      </c>
      <c r="AE578" s="24">
        <v>626.01059322033893</v>
      </c>
    </row>
    <row r="579" spans="20:31" x14ac:dyDescent="0.25">
      <c r="T579" s="3" t="s">
        <v>1145</v>
      </c>
      <c r="U579" s="4" t="s">
        <v>1146</v>
      </c>
      <c r="V579" s="20" t="s">
        <v>50</v>
      </c>
      <c r="W579" s="5" t="s">
        <v>71</v>
      </c>
      <c r="X579" s="20" t="s">
        <v>51</v>
      </c>
      <c r="Y579" s="21">
        <v>50</v>
      </c>
      <c r="Z579" s="21">
        <v>1</v>
      </c>
      <c r="AA579" s="21">
        <v>1</v>
      </c>
      <c r="AB579" s="22">
        <v>6522.4</v>
      </c>
      <c r="AC579" s="23">
        <v>5527.4576271186397</v>
      </c>
      <c r="AD579" s="23">
        <v>5544.04</v>
      </c>
      <c r="AE579" s="24">
        <v>4698.3389830508477</v>
      </c>
    </row>
    <row r="580" spans="20:31" x14ac:dyDescent="0.25">
      <c r="T580" s="3" t="s">
        <v>1147</v>
      </c>
      <c r="U580" s="4" t="s">
        <v>1148</v>
      </c>
      <c r="V580" s="20" t="s">
        <v>50</v>
      </c>
      <c r="W580" s="5" t="s">
        <v>71</v>
      </c>
      <c r="X580" s="20" t="s">
        <v>51</v>
      </c>
      <c r="Y580" s="21">
        <v>300</v>
      </c>
      <c r="Z580" s="21">
        <v>1</v>
      </c>
      <c r="AA580" s="21">
        <v>1</v>
      </c>
      <c r="AB580" s="22">
        <v>1013.47</v>
      </c>
      <c r="AC580" s="23">
        <v>858.87288135592996</v>
      </c>
      <c r="AD580" s="23">
        <v>861.44949999999994</v>
      </c>
      <c r="AE580" s="24">
        <v>730.04194915254243</v>
      </c>
    </row>
    <row r="581" spans="20:31" x14ac:dyDescent="0.25">
      <c r="T581" s="3" t="s">
        <v>1149</v>
      </c>
      <c r="U581" s="4" t="s">
        <v>1150</v>
      </c>
      <c r="V581" s="20" t="s">
        <v>50</v>
      </c>
      <c r="W581" s="5" t="s">
        <v>71</v>
      </c>
      <c r="X581" s="20" t="s">
        <v>51</v>
      </c>
      <c r="Y581" s="21">
        <v>30</v>
      </c>
      <c r="Z581" s="21">
        <v>1</v>
      </c>
      <c r="AA581" s="21">
        <v>1</v>
      </c>
      <c r="AB581" s="22">
        <v>10095.290000000001</v>
      </c>
      <c r="AC581" s="23">
        <v>8555.3305084745698</v>
      </c>
      <c r="AD581" s="23">
        <v>8580.9964999999993</v>
      </c>
      <c r="AE581" s="24">
        <v>7272.03093220339</v>
      </c>
    </row>
    <row r="582" spans="20:31" x14ac:dyDescent="0.25">
      <c r="T582" s="3" t="s">
        <v>1151</v>
      </c>
      <c r="U582" s="4" t="s">
        <v>1152</v>
      </c>
      <c r="V582" s="20" t="s">
        <v>50</v>
      </c>
      <c r="W582" s="5" t="s">
        <v>71</v>
      </c>
      <c r="X582" s="20" t="s">
        <v>51</v>
      </c>
      <c r="Y582" s="21">
        <v>200</v>
      </c>
      <c r="Z582" s="21">
        <v>1</v>
      </c>
      <c r="AA582" s="21">
        <v>1</v>
      </c>
      <c r="AB582" s="22">
        <v>1292.8800000000001</v>
      </c>
      <c r="AC582" s="23">
        <v>1095.6610169491501</v>
      </c>
      <c r="AD582" s="23">
        <v>1098.9480000000001</v>
      </c>
      <c r="AE582" s="24">
        <v>931.3118644067797</v>
      </c>
    </row>
    <row r="583" spans="20:31" x14ac:dyDescent="0.25">
      <c r="T583" s="3" t="s">
        <v>1153</v>
      </c>
      <c r="U583" s="5" t="s">
        <v>1154</v>
      </c>
      <c r="V583" s="25" t="s">
        <v>50</v>
      </c>
      <c r="W583" s="5" t="s">
        <v>71</v>
      </c>
      <c r="X583" s="25" t="s">
        <v>51</v>
      </c>
      <c r="Y583" s="21">
        <v>20</v>
      </c>
      <c r="Z583" s="21">
        <v>1</v>
      </c>
      <c r="AA583" s="21">
        <v>1</v>
      </c>
      <c r="AB583" s="22">
        <v>13770</v>
      </c>
      <c r="AC583" s="23">
        <v>11669.49152542372</v>
      </c>
      <c r="AD583" s="23">
        <v>11704.5</v>
      </c>
      <c r="AE583" s="24">
        <v>9919.0677966101703</v>
      </c>
    </row>
    <row r="584" spans="20:31" x14ac:dyDescent="0.25">
      <c r="T584" s="19" t="s">
        <v>1155</v>
      </c>
      <c r="U584" s="9"/>
      <c r="V584" s="9"/>
      <c r="W584" s="9"/>
      <c r="X584" s="9"/>
      <c r="Y584" s="10"/>
      <c r="Z584" s="10"/>
      <c r="AA584" s="10"/>
      <c r="AB584" s="11"/>
      <c r="AC584" s="11"/>
      <c r="AD584" s="11"/>
      <c r="AE584" s="12"/>
    </row>
    <row r="585" spans="20:31" x14ac:dyDescent="0.25">
      <c r="T585" s="3" t="s">
        <v>1156</v>
      </c>
      <c r="U585" s="4" t="s">
        <v>1157</v>
      </c>
      <c r="V585" s="20" t="s">
        <v>50</v>
      </c>
      <c r="W585" s="5" t="s">
        <v>71</v>
      </c>
      <c r="X585" s="20" t="s">
        <v>51</v>
      </c>
      <c r="Y585" s="21">
        <v>10</v>
      </c>
      <c r="Z585" s="21">
        <v>1</v>
      </c>
      <c r="AA585" s="21">
        <v>1</v>
      </c>
      <c r="AB585" s="22">
        <v>19278</v>
      </c>
      <c r="AC585" s="23">
        <v>16337.28813559322</v>
      </c>
      <c r="AD585" s="23">
        <v>16386.3</v>
      </c>
      <c r="AE585" s="24">
        <v>13886.694915254237</v>
      </c>
    </row>
    <row r="586" spans="20:31" x14ac:dyDescent="0.25">
      <c r="T586" s="3" t="s">
        <v>1158</v>
      </c>
      <c r="U586" s="4" t="s">
        <v>1159</v>
      </c>
      <c r="V586" s="20" t="s">
        <v>50</v>
      </c>
      <c r="W586" s="5" t="s">
        <v>71</v>
      </c>
      <c r="X586" s="20" t="s">
        <v>51</v>
      </c>
      <c r="Y586" s="21">
        <v>150</v>
      </c>
      <c r="Z586" s="21">
        <v>1</v>
      </c>
      <c r="AA586" s="21">
        <v>1</v>
      </c>
      <c r="AB586" s="22">
        <v>1894.79</v>
      </c>
      <c r="AC586" s="23">
        <v>1605.7542372881301</v>
      </c>
      <c r="AD586" s="23">
        <v>1610.5715</v>
      </c>
      <c r="AE586" s="24">
        <v>1364.8911016949153</v>
      </c>
    </row>
    <row r="587" spans="20:31" x14ac:dyDescent="0.25">
      <c r="T587" s="3" t="s">
        <v>1160</v>
      </c>
      <c r="U587" s="4" t="s">
        <v>1161</v>
      </c>
      <c r="V587" s="20" t="s">
        <v>50</v>
      </c>
      <c r="W587" s="4" t="s">
        <v>71</v>
      </c>
      <c r="X587" s="20" t="s">
        <v>51</v>
      </c>
      <c r="Y587" s="21">
        <v>120</v>
      </c>
      <c r="Z587" s="21">
        <v>1</v>
      </c>
      <c r="AA587" s="21">
        <v>1</v>
      </c>
      <c r="AB587" s="22">
        <v>3216.62</v>
      </c>
      <c r="AC587" s="23">
        <v>2725.94915254237</v>
      </c>
      <c r="AD587" s="23">
        <v>2734.127</v>
      </c>
      <c r="AE587" s="24">
        <v>2317.0567796610171</v>
      </c>
    </row>
    <row r="588" spans="20:31" x14ac:dyDescent="0.25">
      <c r="T588" s="3" t="s">
        <v>1162</v>
      </c>
      <c r="U588" s="4" t="s">
        <v>1163</v>
      </c>
      <c r="V588" s="20" t="s">
        <v>50</v>
      </c>
      <c r="W588" s="4"/>
      <c r="X588" s="20" t="s">
        <v>51</v>
      </c>
      <c r="Y588" s="21">
        <v>750</v>
      </c>
      <c r="Z588" s="21">
        <v>1</v>
      </c>
      <c r="AA588" s="21">
        <v>1</v>
      </c>
      <c r="AB588" s="22">
        <v>735.38</v>
      </c>
      <c r="AC588" s="23">
        <v>623.20338983049999</v>
      </c>
      <c r="AD588" s="23">
        <v>625.07299999999998</v>
      </c>
      <c r="AE588" s="24">
        <v>529.72288135593226</v>
      </c>
    </row>
    <row r="589" spans="20:31" x14ac:dyDescent="0.25">
      <c r="T589" s="3" t="s">
        <v>1164</v>
      </c>
      <c r="U589" s="4" t="s">
        <v>1165</v>
      </c>
      <c r="V589" s="20" t="s">
        <v>50</v>
      </c>
      <c r="W589" s="5" t="s">
        <v>71</v>
      </c>
      <c r="X589" s="20" t="s">
        <v>51</v>
      </c>
      <c r="Y589" s="21">
        <v>100</v>
      </c>
      <c r="Z589" s="21">
        <v>1</v>
      </c>
      <c r="AA589" s="21">
        <v>1</v>
      </c>
      <c r="AB589" s="22">
        <v>4221.82</v>
      </c>
      <c r="AC589" s="23">
        <v>3577.81355932203</v>
      </c>
      <c r="AD589" s="23">
        <v>3588.547</v>
      </c>
      <c r="AE589" s="24">
        <v>3041.141525423729</v>
      </c>
    </row>
    <row r="590" spans="20:31" x14ac:dyDescent="0.25">
      <c r="T590" s="3" t="s">
        <v>1166</v>
      </c>
      <c r="U590" s="4" t="s">
        <v>1167</v>
      </c>
      <c r="V590" s="20" t="s">
        <v>50</v>
      </c>
      <c r="W590" s="4" t="s">
        <v>71</v>
      </c>
      <c r="X590" s="20" t="s">
        <v>51</v>
      </c>
      <c r="Y590" s="21">
        <v>80</v>
      </c>
      <c r="Z590" s="21">
        <v>1</v>
      </c>
      <c r="AA590" s="21">
        <v>1</v>
      </c>
      <c r="AB590" s="22">
        <v>5248.44</v>
      </c>
      <c r="AC590" s="23">
        <v>4447.8305084745698</v>
      </c>
      <c r="AD590" s="23">
        <v>4461.174</v>
      </c>
      <c r="AE590" s="24">
        <v>3780.65593220339</v>
      </c>
    </row>
    <row r="591" spans="20:31" x14ac:dyDescent="0.25">
      <c r="T591" s="3" t="s">
        <v>1168</v>
      </c>
      <c r="U591" s="4" t="s">
        <v>1169</v>
      </c>
      <c r="V591" s="20" t="s">
        <v>50</v>
      </c>
      <c r="W591" s="4"/>
      <c r="X591" s="20" t="s">
        <v>51</v>
      </c>
      <c r="Y591" s="21">
        <v>500</v>
      </c>
      <c r="Z591" s="21">
        <v>1</v>
      </c>
      <c r="AA591" s="21">
        <v>1</v>
      </c>
      <c r="AB591" s="22">
        <v>915.59</v>
      </c>
      <c r="AC591" s="23">
        <v>775.92372881355004</v>
      </c>
      <c r="AD591" s="23">
        <v>778.25149999999996</v>
      </c>
      <c r="AE591" s="24">
        <v>659.53516949152538</v>
      </c>
    </row>
    <row r="592" spans="20:31" x14ac:dyDescent="0.25">
      <c r="T592" s="3" t="s">
        <v>1170</v>
      </c>
      <c r="U592" s="4" t="s">
        <v>1171</v>
      </c>
      <c r="V592" s="20" t="s">
        <v>50</v>
      </c>
      <c r="W592" s="4" t="s">
        <v>71</v>
      </c>
      <c r="X592" s="20" t="s">
        <v>51</v>
      </c>
      <c r="Y592" s="21">
        <v>50</v>
      </c>
      <c r="Z592" s="21">
        <v>1</v>
      </c>
      <c r="AA592" s="21">
        <v>1</v>
      </c>
      <c r="AB592" s="22">
        <v>6297.51</v>
      </c>
      <c r="AC592" s="23">
        <v>5336.8728813559301</v>
      </c>
      <c r="AD592" s="23">
        <v>5352.8834999999999</v>
      </c>
      <c r="AE592" s="24">
        <v>4536.3419491525419</v>
      </c>
    </row>
    <row r="593" spans="20:31" x14ac:dyDescent="0.25">
      <c r="T593" s="3" t="s">
        <v>1172</v>
      </c>
      <c r="U593" s="4" t="s">
        <v>1173</v>
      </c>
      <c r="V593" s="20" t="s">
        <v>50</v>
      </c>
      <c r="W593" s="4"/>
      <c r="X593" s="20" t="s">
        <v>51</v>
      </c>
      <c r="Y593" s="21">
        <v>300</v>
      </c>
      <c r="Z593" s="21">
        <v>1</v>
      </c>
      <c r="AA593" s="21">
        <v>1</v>
      </c>
      <c r="AB593" s="22">
        <v>1055.7</v>
      </c>
      <c r="AC593" s="23">
        <v>894.66101694915005</v>
      </c>
      <c r="AD593" s="23">
        <v>897.34500000000003</v>
      </c>
      <c r="AE593" s="24">
        <v>760.46186440677968</v>
      </c>
    </row>
    <row r="594" spans="20:31" x14ac:dyDescent="0.25">
      <c r="T594" s="3" t="s">
        <v>1174</v>
      </c>
      <c r="U594" s="4" t="s">
        <v>1175</v>
      </c>
      <c r="V594" s="20" t="s">
        <v>50</v>
      </c>
      <c r="W594" s="5" t="s">
        <v>71</v>
      </c>
      <c r="X594" s="20" t="s">
        <v>51</v>
      </c>
      <c r="Y594" s="21">
        <v>30</v>
      </c>
      <c r="Z594" s="21">
        <v>1</v>
      </c>
      <c r="AA594" s="21">
        <v>1</v>
      </c>
      <c r="AB594" s="22">
        <v>10443.4</v>
      </c>
      <c r="AC594" s="23">
        <v>8850.3389830508404</v>
      </c>
      <c r="AD594" s="23">
        <v>8876.89</v>
      </c>
      <c r="AE594" s="24">
        <v>7522.7881355932204</v>
      </c>
    </row>
    <row r="595" spans="20:31" x14ac:dyDescent="0.25">
      <c r="T595" s="3" t="s">
        <v>1176</v>
      </c>
      <c r="U595" s="4" t="s">
        <v>1177</v>
      </c>
      <c r="V595" s="20" t="s">
        <v>50</v>
      </c>
      <c r="W595" s="5" t="s">
        <v>71</v>
      </c>
      <c r="X595" s="20" t="s">
        <v>51</v>
      </c>
      <c r="Y595" s="21">
        <v>200</v>
      </c>
      <c r="Z595" s="21">
        <v>1</v>
      </c>
      <c r="AA595" s="21">
        <v>1</v>
      </c>
      <c r="AB595" s="22">
        <v>1292.8800000000001</v>
      </c>
      <c r="AC595" s="23">
        <v>1095.6610169491501</v>
      </c>
      <c r="AD595" s="23">
        <v>1098.9480000000001</v>
      </c>
      <c r="AE595" s="24">
        <v>931.3118644067797</v>
      </c>
    </row>
    <row r="596" spans="20:31" x14ac:dyDescent="0.25">
      <c r="T596" s="3" t="s">
        <v>1178</v>
      </c>
      <c r="U596" s="5" t="s">
        <v>1179</v>
      </c>
      <c r="V596" s="25" t="s">
        <v>50</v>
      </c>
      <c r="W596" s="5" t="s">
        <v>71</v>
      </c>
      <c r="X596" s="25" t="s">
        <v>51</v>
      </c>
      <c r="Y596" s="21">
        <v>20</v>
      </c>
      <c r="Z596" s="21">
        <v>1</v>
      </c>
      <c r="AA596" s="21">
        <v>1</v>
      </c>
      <c r="AB596" s="22">
        <v>13770</v>
      </c>
      <c r="AC596" s="23">
        <v>11669.49152542372</v>
      </c>
      <c r="AD596" s="23">
        <v>11704.5</v>
      </c>
      <c r="AE596" s="24">
        <v>9919.0677966101703</v>
      </c>
    </row>
    <row r="597" spans="20:31" x14ac:dyDescent="0.25">
      <c r="T597" s="19" t="s">
        <v>1180</v>
      </c>
      <c r="U597" s="9"/>
      <c r="V597" s="9"/>
      <c r="W597" s="9"/>
      <c r="X597" s="9"/>
      <c r="Y597" s="10"/>
      <c r="Z597" s="10"/>
      <c r="AA597" s="10"/>
      <c r="AB597" s="11"/>
      <c r="AC597" s="11"/>
      <c r="AD597" s="11"/>
      <c r="AE597" s="12"/>
    </row>
    <row r="598" spans="20:31" x14ac:dyDescent="0.25">
      <c r="T598" s="3" t="s">
        <v>1181</v>
      </c>
      <c r="U598" s="4" t="s">
        <v>1182</v>
      </c>
      <c r="V598" s="20" t="s">
        <v>50</v>
      </c>
      <c r="W598" s="5" t="s">
        <v>71</v>
      </c>
      <c r="X598" s="20" t="s">
        <v>51</v>
      </c>
      <c r="Y598" s="21">
        <v>10</v>
      </c>
      <c r="Z598" s="21">
        <v>1</v>
      </c>
      <c r="AA598" s="21">
        <v>1</v>
      </c>
      <c r="AB598" s="22">
        <v>19255.05</v>
      </c>
      <c r="AC598" s="23">
        <v>16317.83898305084</v>
      </c>
      <c r="AD598" s="23">
        <v>16366.7925</v>
      </c>
      <c r="AE598" s="24">
        <v>13870.16313559322</v>
      </c>
    </row>
    <row r="599" spans="20:31" x14ac:dyDescent="0.25">
      <c r="T599" s="3" t="s">
        <v>1183</v>
      </c>
      <c r="U599" s="4" t="s">
        <v>1184</v>
      </c>
      <c r="V599" s="20" t="s">
        <v>50</v>
      </c>
      <c r="W599" s="5" t="s">
        <v>71</v>
      </c>
      <c r="X599" s="20" t="s">
        <v>51</v>
      </c>
      <c r="Y599" s="21">
        <v>150</v>
      </c>
      <c r="Z599" s="21">
        <v>1</v>
      </c>
      <c r="AA599" s="21">
        <v>1</v>
      </c>
      <c r="AB599" s="22">
        <v>1878.5</v>
      </c>
      <c r="AC599" s="23">
        <v>1591.94915254237</v>
      </c>
      <c r="AD599" s="23">
        <v>1596.7249999999999</v>
      </c>
      <c r="AE599" s="24">
        <v>1353.156779661017</v>
      </c>
    </row>
    <row r="600" spans="20:31" x14ac:dyDescent="0.25">
      <c r="T600" s="3" t="s">
        <v>1185</v>
      </c>
      <c r="U600" s="4" t="s">
        <v>1186</v>
      </c>
      <c r="V600" s="20" t="s">
        <v>50</v>
      </c>
      <c r="W600" s="5" t="s">
        <v>71</v>
      </c>
      <c r="X600" s="20" t="s">
        <v>51</v>
      </c>
      <c r="Y600" s="21">
        <v>120</v>
      </c>
      <c r="Z600" s="21">
        <v>1</v>
      </c>
      <c r="AA600" s="21">
        <v>1</v>
      </c>
      <c r="AB600" s="22">
        <v>3251.27</v>
      </c>
      <c r="AC600" s="23">
        <v>2755.31355932203</v>
      </c>
      <c r="AD600" s="23">
        <v>2763.5794999999998</v>
      </c>
      <c r="AE600" s="24">
        <v>2342.016525423729</v>
      </c>
    </row>
    <row r="601" spans="20:31" x14ac:dyDescent="0.25">
      <c r="T601" s="3" t="s">
        <v>1187</v>
      </c>
      <c r="U601" s="4" t="s">
        <v>1188</v>
      </c>
      <c r="V601" s="20" t="s">
        <v>50</v>
      </c>
      <c r="W601" s="5" t="s">
        <v>71</v>
      </c>
      <c r="X601" s="20" t="s">
        <v>51</v>
      </c>
      <c r="Y601" s="21">
        <v>750</v>
      </c>
      <c r="Z601" s="21">
        <v>1</v>
      </c>
      <c r="AA601" s="21">
        <v>1</v>
      </c>
      <c r="AB601" s="22">
        <v>667.28</v>
      </c>
      <c r="AC601" s="23">
        <v>565.49152542371996</v>
      </c>
      <c r="AD601" s="23">
        <v>567.18799999999999</v>
      </c>
      <c r="AE601" s="24">
        <v>480.66779661016949</v>
      </c>
    </row>
    <row r="602" spans="20:31" x14ac:dyDescent="0.25">
      <c r="T602" s="3" t="s">
        <v>1189</v>
      </c>
      <c r="U602" s="4" t="s">
        <v>1190</v>
      </c>
      <c r="V602" s="20" t="s">
        <v>50</v>
      </c>
      <c r="W602" s="5" t="s">
        <v>71</v>
      </c>
      <c r="X602" s="20" t="s">
        <v>51</v>
      </c>
      <c r="Y602" s="21">
        <v>100</v>
      </c>
      <c r="Z602" s="21">
        <v>1</v>
      </c>
      <c r="AA602" s="21">
        <v>1</v>
      </c>
      <c r="AB602" s="22">
        <v>4148</v>
      </c>
      <c r="AC602" s="23">
        <v>3515.2542372881298</v>
      </c>
      <c r="AD602" s="23">
        <v>3525.8</v>
      </c>
      <c r="AE602" s="24">
        <v>2987.9661016949153</v>
      </c>
    </row>
    <row r="603" spans="20:31" x14ac:dyDescent="0.25">
      <c r="T603" s="3" t="s">
        <v>1191</v>
      </c>
      <c r="U603" s="4" t="s">
        <v>1192</v>
      </c>
      <c r="V603" s="20" t="s">
        <v>50</v>
      </c>
      <c r="W603" s="5" t="s">
        <v>71</v>
      </c>
      <c r="X603" s="20" t="s">
        <v>51</v>
      </c>
      <c r="Y603" s="21">
        <v>80</v>
      </c>
      <c r="Z603" s="21">
        <v>1</v>
      </c>
      <c r="AA603" s="21">
        <v>1</v>
      </c>
      <c r="AB603" s="22">
        <v>5270.84</v>
      </c>
      <c r="AC603" s="23">
        <v>4466.8135593220304</v>
      </c>
      <c r="AD603" s="23">
        <v>4480.2139999999999</v>
      </c>
      <c r="AE603" s="24">
        <v>3796.7915254237287</v>
      </c>
    </row>
    <row r="604" spans="20:31" x14ac:dyDescent="0.25">
      <c r="T604" s="3" t="s">
        <v>1193</v>
      </c>
      <c r="U604" s="4" t="s">
        <v>1194</v>
      </c>
      <c r="V604" s="20" t="s">
        <v>50</v>
      </c>
      <c r="W604" s="5" t="s">
        <v>71</v>
      </c>
      <c r="X604" s="20" t="s">
        <v>51</v>
      </c>
      <c r="Y604" s="21">
        <v>500</v>
      </c>
      <c r="Z604" s="21">
        <v>1</v>
      </c>
      <c r="AA604" s="21">
        <v>1</v>
      </c>
      <c r="AB604" s="22">
        <v>773.94</v>
      </c>
      <c r="AC604" s="23">
        <v>655.88135593219999</v>
      </c>
      <c r="AD604" s="23">
        <v>657.84900000000005</v>
      </c>
      <c r="AE604" s="24">
        <v>557.49915254237283</v>
      </c>
    </row>
    <row r="605" spans="20:31" x14ac:dyDescent="0.25">
      <c r="T605" s="3" t="s">
        <v>1195</v>
      </c>
      <c r="U605" s="4" t="s">
        <v>1196</v>
      </c>
      <c r="V605" s="20" t="s">
        <v>50</v>
      </c>
      <c r="W605" s="5" t="s">
        <v>71</v>
      </c>
      <c r="X605" s="20" t="s">
        <v>51</v>
      </c>
      <c r="Y605" s="21">
        <v>50</v>
      </c>
      <c r="Z605" s="21">
        <v>1</v>
      </c>
      <c r="AA605" s="21">
        <v>1</v>
      </c>
      <c r="AB605" s="22">
        <v>6249.88</v>
      </c>
      <c r="AC605" s="23">
        <v>5296.5084745762697</v>
      </c>
      <c r="AD605" s="23">
        <v>5312.3980000000001</v>
      </c>
      <c r="AE605" s="24">
        <v>4502.0322033898301</v>
      </c>
    </row>
    <row r="606" spans="20:31" x14ac:dyDescent="0.25">
      <c r="T606" s="3" t="s">
        <v>1197</v>
      </c>
      <c r="U606" s="4" t="s">
        <v>1198</v>
      </c>
      <c r="V606" s="20" t="s">
        <v>50</v>
      </c>
      <c r="W606" s="5" t="s">
        <v>71</v>
      </c>
      <c r="X606" s="20" t="s">
        <v>51</v>
      </c>
      <c r="Y606" s="21">
        <v>300</v>
      </c>
      <c r="Z606" s="21">
        <v>1</v>
      </c>
      <c r="AA606" s="21">
        <v>1</v>
      </c>
      <c r="AB606" s="22">
        <v>899.56</v>
      </c>
      <c r="AC606" s="23">
        <v>762.33898305084006</v>
      </c>
      <c r="AD606" s="23">
        <v>764.62599999999998</v>
      </c>
      <c r="AE606" s="24">
        <v>647.98813559322036</v>
      </c>
    </row>
    <row r="607" spans="20:31" x14ac:dyDescent="0.25">
      <c r="T607" s="3" t="s">
        <v>1199</v>
      </c>
      <c r="U607" s="4" t="s">
        <v>1200</v>
      </c>
      <c r="V607" s="20" t="s">
        <v>50</v>
      </c>
      <c r="W607" s="5" t="s">
        <v>71</v>
      </c>
      <c r="X607" s="20" t="s">
        <v>51</v>
      </c>
      <c r="Y607" s="21">
        <v>30</v>
      </c>
      <c r="Z607" s="21">
        <v>1</v>
      </c>
      <c r="AA607" s="21">
        <v>1</v>
      </c>
      <c r="AB607" s="22">
        <v>10030.68</v>
      </c>
      <c r="AC607" s="23">
        <v>8500.5762711864409</v>
      </c>
      <c r="AD607" s="23">
        <v>8526.0779999999995</v>
      </c>
      <c r="AE607" s="24">
        <v>7225.4898305084744</v>
      </c>
    </row>
    <row r="608" spans="20:31" x14ac:dyDescent="0.25">
      <c r="T608" s="3" t="s">
        <v>1201</v>
      </c>
      <c r="U608" s="4" t="s">
        <v>1202</v>
      </c>
      <c r="V608" s="20" t="s">
        <v>50</v>
      </c>
      <c r="W608" s="5" t="s">
        <v>71</v>
      </c>
      <c r="X608" s="20" t="s">
        <v>51</v>
      </c>
      <c r="Y608" s="21">
        <v>200</v>
      </c>
      <c r="Z608" s="21">
        <v>1</v>
      </c>
      <c r="AA608" s="21">
        <v>1</v>
      </c>
      <c r="AB608" s="22">
        <v>1122.68</v>
      </c>
      <c r="AC608" s="23">
        <v>951.42372881355004</v>
      </c>
      <c r="AD608" s="23">
        <v>954.27800000000002</v>
      </c>
      <c r="AE608" s="24">
        <v>808.71016949152545</v>
      </c>
    </row>
    <row r="609" spans="20:31" x14ac:dyDescent="0.25">
      <c r="T609" s="3" t="s">
        <v>1203</v>
      </c>
      <c r="U609" s="5" t="s">
        <v>1204</v>
      </c>
      <c r="V609" s="25" t="s">
        <v>50</v>
      </c>
      <c r="W609" s="5" t="s">
        <v>71</v>
      </c>
      <c r="X609" s="25" t="s">
        <v>51</v>
      </c>
      <c r="Y609" s="21">
        <v>20</v>
      </c>
      <c r="Z609" s="21">
        <v>1</v>
      </c>
      <c r="AA609" s="21">
        <v>1</v>
      </c>
      <c r="AB609" s="22">
        <v>13540.5</v>
      </c>
      <c r="AC609" s="23">
        <v>11475</v>
      </c>
      <c r="AD609" s="23">
        <v>11509.424999999999</v>
      </c>
      <c r="AE609" s="24">
        <v>9753.75</v>
      </c>
    </row>
  </sheetData>
  <sheetProtection selectLockedCells="1" selectUnlockedCells="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Алексеев Константин Андреевич</dc:creator>
  <cp:lastModifiedBy>Алексеев Константин Андреевич</cp:lastModifiedBy>
  <dcterms:created xsi:type="dcterms:W3CDTF">2016-09-06T10:12:35Z</dcterms:created>
  <dcterms:modified xsi:type="dcterms:W3CDTF">2017-05-12T07:00:46Z</dcterms:modified>
</cp:coreProperties>
</file>